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etotajs\Documents\02_Staicele\Bruga_celins_Staicele\"/>
    </mc:Choice>
  </mc:AlternateContent>
  <xr:revisionPtr revIDLastSave="0" documentId="8_{F8386D11-7B17-424B-B89E-1B70B53DA20C}" xr6:coauthVersionLast="47" xr6:coauthVersionMax="47" xr10:uidLastSave="{00000000-0000-0000-0000-000000000000}"/>
  <bookViews>
    <workbookView xWindow="-108" yWindow="-108" windowWidth="23256" windowHeight="12456" xr2:uid="{28FC2874-0C15-40F9-945B-D3E8A78374A0}"/>
  </bookViews>
  <sheets>
    <sheet name="Darba apjoms" sheetId="1" r:id="rId1"/>
  </sheets>
  <externalReferences>
    <externalReference r:id="rId2"/>
  </externalReferences>
  <definedNames>
    <definedName name="A">'[1]2'!$A$1</definedName>
    <definedName name="b">#REF!</definedName>
    <definedName name="_xlnm.Print_Area" localSheetId="0">'Darba apjoms'!$A$1:$Q$47</definedName>
    <definedName name="_xlnm.Print_Titles" localSheetId="0">'Darba apjoms'!#REF!</definedName>
    <definedName name="Margin">#REF!</definedName>
    <definedName name="P">#REF!</definedName>
    <definedName name="v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" i="1" l="1"/>
  <c r="Q33" i="1" s="1"/>
  <c r="D32" i="1"/>
  <c r="Q32" i="1" s="1"/>
  <c r="Q31" i="1"/>
  <c r="D30" i="1"/>
  <c r="Q30" i="1" s="1"/>
  <c r="D29" i="1"/>
  <c r="Q29" i="1" s="1"/>
  <c r="Q28" i="1"/>
  <c r="D27" i="1"/>
  <c r="Q27" i="1" s="1"/>
  <c r="Q26" i="1"/>
  <c r="D25" i="1"/>
  <c r="D24" i="1"/>
  <c r="Q24" i="1" s="1"/>
  <c r="Q23" i="1"/>
  <c r="D22" i="1"/>
  <c r="Q21" i="1"/>
  <c r="Q20" i="1"/>
  <c r="Q19" i="1"/>
  <c r="Q18" i="1"/>
  <c r="Q22" i="1" l="1"/>
  <c r="O34" i="1"/>
  <c r="O36" i="1" s="1"/>
  <c r="Q25" i="1"/>
  <c r="M34" i="1" l="1"/>
  <c r="M36" i="1" s="1"/>
  <c r="P39" i="1" s="1"/>
  <c r="N34" i="1" l="1"/>
  <c r="P34" i="1"/>
  <c r="N35" i="1" l="1"/>
  <c r="P35" i="1" s="1"/>
  <c r="P36" i="1" s="1"/>
  <c r="N36" i="1" l="1"/>
  <c r="P38" i="1"/>
  <c r="P37" i="1"/>
  <c r="P40" i="1"/>
  <c r="P41" i="1" l="1"/>
  <c r="P42" i="1" s="1"/>
</calcChain>
</file>

<file path=xl/sharedStrings.xml><?xml version="1.0" encoding="utf-8"?>
<sst xmlns="http://schemas.openxmlformats.org/spreadsheetml/2006/main" count="80" uniqueCount="63">
  <si>
    <t>Vispārējie būvdarbi - Ceļi un laukumi</t>
  </si>
  <si>
    <t>(darba veids vai konstruktīvā elementa nosaukums)</t>
  </si>
  <si>
    <t>Būves nosaukums</t>
  </si>
  <si>
    <t>Bruģēta celiņa virskārtas atjaunošana un remonts</t>
  </si>
  <si>
    <t>Objekta nosaukums</t>
  </si>
  <si>
    <t>Objekta adrese</t>
  </si>
  <si>
    <t>Lielā iela, Staicele, Limbažu novads</t>
  </si>
  <si>
    <t>Pasūtījuma Nr.</t>
  </si>
  <si>
    <t>Aloja apvienības pārvalde ,Staiceles  pagasta pakalpojumu sniegšanas centrs</t>
  </si>
  <si>
    <t>Lokālās tāmes izmaksas</t>
  </si>
  <si>
    <t>N.p.k.</t>
  </si>
  <si>
    <t>Darbu, izdevumu nosaukums</t>
  </si>
  <si>
    <t>Mēra vien.</t>
  </si>
  <si>
    <t>Daudz.</t>
  </si>
  <si>
    <t>Vienības izmaksas / EUR /</t>
  </si>
  <si>
    <t>Kopējās izmaksas / EUR /</t>
  </si>
  <si>
    <t>Laika norma (c/h)</t>
  </si>
  <si>
    <t>Darba samaks.likme(EUR/h</t>
  </si>
  <si>
    <t xml:space="preserve">Darba alga (EUR) </t>
  </si>
  <si>
    <t>Materiāli  (EUR)</t>
  </si>
  <si>
    <t>Materiāla cena  (EUR)</t>
  </si>
  <si>
    <t>Mehān.  (EUR)</t>
  </si>
  <si>
    <t>Vien.iz-maksa (EUR)</t>
  </si>
  <si>
    <t>Darb-ietilpība (c/h)</t>
  </si>
  <si>
    <t>Materiāli (EUR)</t>
  </si>
  <si>
    <t>Mehān. (EUR)</t>
  </si>
  <si>
    <t>SUMMA (EUR)</t>
  </si>
  <si>
    <t>Materiāli</t>
  </si>
  <si>
    <t>Vecā siltumtrases demontāža,nederīgā materiāla utilizācija.</t>
  </si>
  <si>
    <t>m</t>
  </si>
  <si>
    <t>Vecā betona celiņa demontāža,transportēšana uz atbērtni</t>
  </si>
  <si>
    <t>m2</t>
  </si>
  <si>
    <t>Grunts izrakšana pēc augstuma atzīmēm h=55cm,transportēšana uz atbērtni</t>
  </si>
  <si>
    <t>m3</t>
  </si>
  <si>
    <t>Šķembotas pamatnes izveide,blietēšana fr. 0/32 b=10cm</t>
  </si>
  <si>
    <t>Nesaistītu minerālmateriālu maisījums 0/32</t>
  </si>
  <si>
    <t>Ietvju apmales uzstādīšana 1000x200x80</t>
  </si>
  <si>
    <t>ietvju apmales</t>
  </si>
  <si>
    <t>betona java apmaļu ierīkošanai</t>
  </si>
  <si>
    <t>Smilts iestrāde un blietēšana b=40cm</t>
  </si>
  <si>
    <t>Smilts</t>
  </si>
  <si>
    <t>Bruģakmens iestrāde un blietēšana,šuvju aizpilde</t>
  </si>
  <si>
    <t xml:space="preserve"> bruģis ("taisnstūra 0,1x0,2m", pelēks, h=6cm)</t>
  </si>
  <si>
    <t>Grants-šķembu izsijas (fr.0-8mm)</t>
  </si>
  <si>
    <t>Zālāja ierīkošana,melnzeme,zālāja sēkla, ap ietvi,1m katrā pusē</t>
  </si>
  <si>
    <t>augu zeme</t>
  </si>
  <si>
    <t>Zāliena maisījums "Zaļais" (1kg uz ~35m2)</t>
  </si>
  <si>
    <t>kg</t>
  </si>
  <si>
    <t>Kopā</t>
  </si>
  <si>
    <t>EUR</t>
  </si>
  <si>
    <t>Transporta izdevumi</t>
  </si>
  <si>
    <t>Kopā tiešās izmaksas</t>
  </si>
  <si>
    <t>Virsizdevumi</t>
  </si>
  <si>
    <t>Peļņa</t>
  </si>
  <si>
    <t>Darba devēja sociālais nodoklis</t>
  </si>
  <si>
    <t>Kopā bez PVN</t>
  </si>
  <si>
    <t>PVN</t>
  </si>
  <si>
    <t>Kopā ar PVN</t>
  </si>
  <si>
    <t>Sastādīja</t>
  </si>
  <si>
    <t>paraksts un atšifrējums, datums</t>
  </si>
  <si>
    <t>Tāme sastādīta 2023.gada tirgus cenās pamatojoties iepirkuma teh.specifikāciju</t>
  </si>
  <si>
    <t xml:space="preserve">Lokālā tāme </t>
  </si>
  <si>
    <t xml:space="preserve">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</si>
</sst>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_-* #,##0.00\ _S_I_T_-;\-* #,##0.00\ _S_I_T_-;_-* &quot;-&quot;??\ _S_I_T_-;_-@_-"/>
    <numFmt numFmtId="166" formatCode="_-* #,##0.000\ _S_I_T_-;\-* #,##0.000\ _S_I_T_-;_-* &quot;-&quot;??\ _S_I_T_-;_-@_-"/>
    <numFmt numFmtId="167" formatCode="0.0"/>
    <numFmt numFmtId="168" formatCode="0.000"/>
    <numFmt numFmtId="169" formatCode="0.0%"/>
  </numFmts>
  <fonts count="33" x14ac:knownFonts="1">
    <font>
      <sz val="10"/>
      <name val="Arial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b/>
      <sz val="11"/>
      <name val="Arial"/>
      <family val="2"/>
      <charset val="186"/>
    </font>
    <font>
      <b/>
      <sz val="11"/>
      <color rgb="FF0070C0"/>
      <name val="Arial"/>
      <family val="2"/>
      <charset val="186"/>
    </font>
    <font>
      <sz val="8"/>
      <name val="Arial"/>
      <family val="2"/>
      <charset val="186"/>
    </font>
    <font>
      <sz val="8"/>
      <color rgb="FF0070C0"/>
      <name val="Arial"/>
      <family val="2"/>
      <charset val="186"/>
    </font>
    <font>
      <i/>
      <u/>
      <sz val="10"/>
      <name val="Arial"/>
      <family val="2"/>
      <charset val="186"/>
    </font>
    <font>
      <i/>
      <u/>
      <sz val="10"/>
      <color rgb="FF0070C0"/>
      <name val="Arial"/>
      <family val="2"/>
      <charset val="186"/>
    </font>
    <font>
      <u/>
      <sz val="10"/>
      <name val="Arial"/>
      <family val="2"/>
      <charset val="186"/>
    </font>
    <font>
      <u/>
      <sz val="10"/>
      <color rgb="FF0070C0"/>
      <name val="Arial"/>
      <family val="2"/>
      <charset val="186"/>
    </font>
    <font>
      <sz val="9"/>
      <name val="Arial"/>
      <family val="2"/>
    </font>
    <font>
      <sz val="10"/>
      <color rgb="FF0070C0"/>
      <name val="Arial"/>
      <family val="2"/>
      <charset val="186"/>
    </font>
    <font>
      <i/>
      <sz val="9"/>
      <name val="Arial"/>
      <family val="2"/>
    </font>
    <font>
      <i/>
      <sz val="10"/>
      <name val="Arial"/>
      <family val="2"/>
    </font>
    <font>
      <i/>
      <sz val="9"/>
      <name val="Arial"/>
      <family val="2"/>
      <charset val="186"/>
    </font>
    <font>
      <i/>
      <sz val="10"/>
      <color rgb="FF0070C0"/>
      <name val="Arial"/>
      <family val="2"/>
      <charset val="186"/>
    </font>
    <font>
      <sz val="10"/>
      <name val="Arial"/>
      <family val="2"/>
    </font>
    <font>
      <sz val="10"/>
      <name val="Helv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i/>
      <sz val="10"/>
      <name val="Arial"/>
      <family val="2"/>
      <charset val="186"/>
    </font>
    <font>
      <sz val="10"/>
      <name val="Calibri"/>
      <family val="2"/>
      <charset val="186"/>
    </font>
    <font>
      <b/>
      <sz val="10"/>
      <name val="Calibri"/>
      <family val="2"/>
      <charset val="186"/>
    </font>
    <font>
      <b/>
      <sz val="10"/>
      <name val="Arial"/>
      <family val="2"/>
    </font>
    <font>
      <b/>
      <sz val="10"/>
      <color rgb="FF002060"/>
      <name val="Arial"/>
      <family val="2"/>
      <charset val="186"/>
    </font>
    <font>
      <u/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  <charset val="1"/>
    </font>
    <font>
      <b/>
      <sz val="10"/>
      <color rgb="FF0070C0"/>
      <name val="Arial"/>
      <family val="2"/>
      <charset val="186"/>
    </font>
    <font>
      <sz val="9"/>
      <name val="Arial"/>
      <family val="2"/>
      <charset val="186"/>
    </font>
    <font>
      <sz val="9"/>
      <color rgb="FF0070C0"/>
      <name val="Arial"/>
      <family val="2"/>
      <charset val="186"/>
    </font>
    <font>
      <i/>
      <sz val="9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5">
    <xf numFmtId="0" fontId="0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17" fillId="0" borderId="0"/>
    <xf numFmtId="167" fontId="2" fillId="0" borderId="0" applyFont="0" applyFill="0" applyBorder="0" applyAlignment="0" applyProtection="0"/>
    <xf numFmtId="0" fontId="18" fillId="0" borderId="0"/>
    <xf numFmtId="0" fontId="2" fillId="0" borderId="0"/>
    <xf numFmtId="0" fontId="2" fillId="0" borderId="0"/>
    <xf numFmtId="0" fontId="19" fillId="0" borderId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19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2" fontId="2" fillId="0" borderId="0" xfId="0" applyNumberFormat="1" applyFont="1"/>
    <xf numFmtId="0" fontId="2" fillId="0" borderId="0" xfId="0" applyFont="1" applyAlignment="1">
      <alignment wrapText="1"/>
    </xf>
    <xf numFmtId="0" fontId="7" fillId="0" borderId="0" xfId="0" applyFont="1"/>
    <xf numFmtId="2" fontId="7" fillId="0" borderId="0" xfId="0" applyNumberFormat="1" applyFont="1"/>
    <xf numFmtId="0" fontId="8" fillId="0" borderId="0" xfId="0" applyFont="1"/>
    <xf numFmtId="0" fontId="9" fillId="0" borderId="0" xfId="0" applyFont="1"/>
    <xf numFmtId="2" fontId="9" fillId="0" borderId="0" xfId="0" applyNumberFormat="1" applyFont="1"/>
    <xf numFmtId="0" fontId="10" fillId="0" borderId="0" xfId="0" applyFont="1"/>
    <xf numFmtId="2" fontId="5" fillId="0" borderId="0" xfId="0" applyNumberFormat="1" applyFont="1"/>
    <xf numFmtId="0" fontId="1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6" fillId="0" borderId="0" xfId="0" applyFont="1"/>
    <xf numFmtId="0" fontId="5" fillId="0" borderId="0" xfId="0" applyFont="1"/>
    <xf numFmtId="43" fontId="2" fillId="0" borderId="0" xfId="1" applyNumberFormat="1" applyFont="1" applyAlignment="1">
      <alignment horizontal="center"/>
    </xf>
    <xf numFmtId="2" fontId="2" fillId="0" borderId="0" xfId="1" applyNumberFormat="1" applyFont="1" applyAlignment="1">
      <alignment horizontal="center"/>
    </xf>
    <xf numFmtId="0" fontId="12" fillId="0" borderId="0" xfId="0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2" fillId="0" borderId="0" xfId="2" applyAlignment="1">
      <alignment vertical="center" wrapText="1"/>
    </xf>
    <xf numFmtId="0" fontId="2" fillId="0" borderId="9" xfId="2" applyBorder="1" applyAlignment="1">
      <alignment vertical="center"/>
    </xf>
    <xf numFmtId="0" fontId="2" fillId="0" borderId="0" xfId="2" applyAlignment="1">
      <alignment vertical="center"/>
    </xf>
    <xf numFmtId="0" fontId="2" fillId="2" borderId="18" xfId="4" applyFont="1" applyFill="1" applyBorder="1" applyAlignment="1">
      <alignment horizontal="center" vertical="top" wrapText="1"/>
    </xf>
    <xf numFmtId="0" fontId="2" fillId="2" borderId="19" xfId="4" applyFont="1" applyFill="1" applyBorder="1" applyAlignment="1">
      <alignment horizontal="left" vertical="center" wrapText="1"/>
    </xf>
    <xf numFmtId="0" fontId="2" fillId="2" borderId="19" xfId="4" applyFont="1" applyFill="1" applyBorder="1" applyAlignment="1">
      <alignment horizontal="center" vertical="center" wrapText="1"/>
    </xf>
    <xf numFmtId="1" fontId="2" fillId="2" borderId="19" xfId="4" applyNumberFormat="1" applyFont="1" applyFill="1" applyBorder="1" applyAlignment="1">
      <alignment horizontal="center" vertical="center" wrapText="1"/>
    </xf>
    <xf numFmtId="168" fontId="2" fillId="2" borderId="19" xfId="5" applyNumberFormat="1" applyFont="1" applyFill="1" applyBorder="1" applyAlignment="1" applyProtection="1">
      <alignment horizontal="right" vertical="center"/>
    </xf>
    <xf numFmtId="43" fontId="2" fillId="2" borderId="19" xfId="6" applyNumberFormat="1" applyFont="1" applyFill="1" applyBorder="1" applyAlignment="1">
      <alignment horizontal="center" vertical="center" wrapText="1"/>
    </xf>
    <xf numFmtId="43" fontId="2" fillId="2" borderId="19" xfId="0" applyNumberFormat="1" applyFont="1" applyFill="1" applyBorder="1" applyAlignment="1">
      <alignment horizontal="center" vertical="center" wrapText="1"/>
    </xf>
    <xf numFmtId="43" fontId="2" fillId="2" borderId="19" xfId="2" applyNumberFormat="1" applyFill="1" applyBorder="1" applyAlignment="1" applyProtection="1">
      <alignment vertical="center" wrapText="1"/>
      <protection hidden="1"/>
    </xf>
    <xf numFmtId="43" fontId="2" fillId="2" borderId="19" xfId="7" applyNumberFormat="1" applyFill="1" applyBorder="1" applyAlignment="1" applyProtection="1">
      <alignment vertical="center" wrapText="1"/>
      <protection hidden="1"/>
    </xf>
    <xf numFmtId="43" fontId="2" fillId="2" borderId="20" xfId="8" applyNumberFormat="1" applyFill="1" applyBorder="1" applyAlignment="1" applyProtection="1">
      <alignment vertical="center" wrapText="1"/>
      <protection hidden="1"/>
    </xf>
    <xf numFmtId="43" fontId="17" fillId="0" borderId="21" xfId="6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8" xfId="4" applyFont="1" applyBorder="1" applyAlignment="1">
      <alignment horizontal="center" vertical="top" wrapText="1"/>
    </xf>
    <xf numFmtId="0" fontId="2" fillId="0" borderId="19" xfId="4" applyFont="1" applyBorder="1" applyAlignment="1">
      <alignment horizontal="left" vertical="center" wrapText="1"/>
    </xf>
    <xf numFmtId="0" fontId="2" fillId="0" borderId="19" xfId="4" applyFont="1" applyBorder="1" applyAlignment="1">
      <alignment horizontal="center" vertical="center" wrapText="1"/>
    </xf>
    <xf numFmtId="167" fontId="2" fillId="0" borderId="19" xfId="4" applyNumberFormat="1" applyFont="1" applyBorder="1" applyAlignment="1">
      <alignment horizontal="center" vertical="center" wrapText="1"/>
    </xf>
    <xf numFmtId="168" fontId="2" fillId="0" borderId="19" xfId="5" applyNumberFormat="1" applyFont="1" applyFill="1" applyBorder="1" applyAlignment="1" applyProtection="1">
      <alignment horizontal="right" vertical="center"/>
    </xf>
    <xf numFmtId="43" fontId="2" fillId="0" borderId="19" xfId="0" applyNumberFormat="1" applyFont="1" applyBorder="1" applyAlignment="1">
      <alignment horizontal="center" vertical="center" wrapText="1"/>
    </xf>
    <xf numFmtId="43" fontId="2" fillId="0" borderId="19" xfId="6" applyNumberFormat="1" applyFont="1" applyBorder="1" applyAlignment="1">
      <alignment horizontal="center" vertical="center" wrapText="1"/>
    </xf>
    <xf numFmtId="43" fontId="2" fillId="0" borderId="19" xfId="2" applyNumberFormat="1" applyBorder="1" applyAlignment="1" applyProtection="1">
      <alignment vertical="center" wrapText="1"/>
      <protection hidden="1"/>
    </xf>
    <xf numFmtId="43" fontId="2" fillId="0" borderId="19" xfId="7" applyNumberFormat="1" applyBorder="1" applyAlignment="1" applyProtection="1">
      <alignment vertical="center" wrapText="1"/>
      <protection hidden="1"/>
    </xf>
    <xf numFmtId="0" fontId="2" fillId="0" borderId="18" xfId="4" applyFont="1" applyBorder="1" applyAlignment="1">
      <alignment horizontal="center" vertical="center" wrapText="1"/>
    </xf>
    <xf numFmtId="2" fontId="0" fillId="0" borderId="5" xfId="9" applyNumberFormat="1" applyFont="1" applyBorder="1" applyAlignment="1">
      <alignment horizontal="left" vertical="center" wrapText="1"/>
    </xf>
    <xf numFmtId="2" fontId="2" fillId="0" borderId="19" xfId="10" applyNumberFormat="1" applyBorder="1" applyAlignment="1">
      <alignment horizontal="center" vertical="center" wrapText="1"/>
    </xf>
    <xf numFmtId="4" fontId="2" fillId="0" borderId="19" xfId="5" applyNumberFormat="1" applyFont="1" applyBorder="1" applyAlignment="1" applyProtection="1">
      <alignment horizontal="right" vertical="center"/>
    </xf>
    <xf numFmtId="43" fontId="12" fillId="0" borderId="19" xfId="11" applyNumberFormat="1" applyFont="1" applyBorder="1" applyAlignment="1" applyProtection="1">
      <alignment horizontal="right" vertical="center"/>
    </xf>
    <xf numFmtId="2" fontId="20" fillId="0" borderId="5" xfId="9" applyNumberFormat="1" applyFont="1" applyBorder="1" applyAlignment="1">
      <alignment horizontal="left" vertical="center" wrapText="1"/>
    </xf>
    <xf numFmtId="2" fontId="2" fillId="0" borderId="19" xfId="5" applyNumberFormat="1" applyFont="1" applyFill="1" applyBorder="1" applyAlignment="1" applyProtection="1">
      <alignment horizontal="right" vertical="center"/>
    </xf>
    <xf numFmtId="43" fontId="12" fillId="0" borderId="19" xfId="6" applyNumberFormat="1" applyFont="1" applyBorder="1" applyAlignment="1">
      <alignment horizontal="center" vertical="center" wrapText="1"/>
    </xf>
    <xf numFmtId="0" fontId="17" fillId="0" borderId="0" xfId="6" applyFont="1" applyAlignment="1">
      <alignment vertical="center" wrapText="1"/>
    </xf>
    <xf numFmtId="0" fontId="2" fillId="0" borderId="18" xfId="0" applyFont="1" applyBorder="1" applyAlignment="1">
      <alignment horizontal="center" vertical="center"/>
    </xf>
    <xf numFmtId="2" fontId="21" fillId="0" borderId="19" xfId="6" applyNumberFormat="1" applyFont="1" applyBorder="1" applyAlignment="1">
      <alignment horizontal="right" vertical="center" wrapText="1"/>
    </xf>
    <xf numFmtId="0" fontId="2" fillId="0" borderId="19" xfId="12" applyBorder="1" applyAlignment="1">
      <alignment horizontal="center" vertical="center"/>
    </xf>
    <xf numFmtId="2" fontId="2" fillId="0" borderId="19" xfId="12" applyNumberFormat="1" applyBorder="1" applyAlignment="1">
      <alignment horizontal="center" vertical="center"/>
    </xf>
    <xf numFmtId="0" fontId="17" fillId="0" borderId="0" xfId="0" applyFont="1" applyAlignment="1">
      <alignment vertical="center"/>
    </xf>
    <xf numFmtId="1" fontId="2" fillId="0" borderId="19" xfId="4" applyNumberFormat="1" applyFont="1" applyBorder="1" applyAlignment="1">
      <alignment horizontal="center" vertical="center" wrapText="1"/>
    </xf>
    <xf numFmtId="43" fontId="2" fillId="0" borderId="19" xfId="13" applyNumberFormat="1" applyBorder="1" applyAlignment="1">
      <alignment horizontal="center" vertical="center"/>
    </xf>
    <xf numFmtId="43" fontId="17" fillId="0" borderId="0" xfId="6" applyNumberFormat="1" applyFont="1" applyAlignment="1">
      <alignment vertical="center" wrapText="1"/>
    </xf>
    <xf numFmtId="1" fontId="2" fillId="0" borderId="18" xfId="6" applyNumberFormat="1" applyFont="1" applyBorder="1" applyAlignment="1">
      <alignment horizontal="center" vertical="center" wrapText="1"/>
    </xf>
    <xf numFmtId="43" fontId="2" fillId="0" borderId="19" xfId="10" applyNumberFormat="1" applyBorder="1" applyAlignment="1">
      <alignment horizontal="center" vertical="center" wrapText="1"/>
    </xf>
    <xf numFmtId="2" fontId="20" fillId="2" borderId="5" xfId="9" applyNumberFormat="1" applyFont="1" applyFill="1" applyBorder="1" applyAlignment="1">
      <alignment horizontal="left" vertical="center" wrapText="1"/>
    </xf>
    <xf numFmtId="2" fontId="2" fillId="2" borderId="19" xfId="12" applyNumberFormat="1" applyFill="1" applyBorder="1" applyAlignment="1">
      <alignment horizontal="center" vertical="center"/>
    </xf>
    <xf numFmtId="167" fontId="2" fillId="2" borderId="19" xfId="4" applyNumberFormat="1" applyFont="1" applyFill="1" applyBorder="1" applyAlignment="1">
      <alignment horizontal="center" vertical="center" wrapText="1"/>
    </xf>
    <xf numFmtId="2" fontId="2" fillId="0" borderId="19" xfId="6" applyNumberFormat="1" applyFont="1" applyBorder="1" applyAlignment="1">
      <alignment horizontal="center" vertical="center" wrapText="1"/>
    </xf>
    <xf numFmtId="43" fontId="17" fillId="0" borderId="0" xfId="0" applyNumberFormat="1" applyFont="1" applyAlignment="1">
      <alignment vertical="center"/>
    </xf>
    <xf numFmtId="0" fontId="21" fillId="0" borderId="19" xfId="12" applyFont="1" applyBorder="1" applyAlignment="1">
      <alignment horizontal="right" wrapText="1"/>
    </xf>
    <xf numFmtId="0" fontId="2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right" wrapText="1"/>
    </xf>
    <xf numFmtId="0" fontId="1" fillId="2" borderId="23" xfId="0" applyFont="1" applyFill="1" applyBorder="1" applyAlignment="1">
      <alignment horizontal="center" vertical="center"/>
    </xf>
    <xf numFmtId="0" fontId="2" fillId="2" borderId="23" xfId="0" applyFont="1" applyFill="1" applyBorder="1"/>
    <xf numFmtId="0" fontId="2" fillId="2" borderId="23" xfId="0" applyFont="1" applyFill="1" applyBorder="1" applyAlignment="1">
      <alignment vertical="center"/>
    </xf>
    <xf numFmtId="2" fontId="2" fillId="2" borderId="23" xfId="0" applyNumberFormat="1" applyFont="1" applyFill="1" applyBorder="1" applyAlignment="1">
      <alignment vertical="center"/>
    </xf>
    <xf numFmtId="2" fontId="2" fillId="0" borderId="7" xfId="0" applyNumberFormat="1" applyFont="1" applyBorder="1"/>
    <xf numFmtId="2" fontId="2" fillId="0" borderId="8" xfId="0" applyNumberFormat="1" applyFont="1" applyBorder="1"/>
    <xf numFmtId="0" fontId="2" fillId="2" borderId="0" xfId="0" applyFont="1" applyFill="1"/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right" vertical="center" wrapText="1"/>
    </xf>
    <xf numFmtId="169" fontId="2" fillId="2" borderId="19" xfId="0" applyNumberFormat="1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vertical="center"/>
    </xf>
    <xf numFmtId="2" fontId="2" fillId="2" borderId="19" xfId="0" applyNumberFormat="1" applyFont="1" applyFill="1" applyBorder="1" applyAlignment="1">
      <alignment vertical="center"/>
    </xf>
    <xf numFmtId="4" fontId="1" fillId="2" borderId="19" xfId="0" applyNumberFormat="1" applyFont="1" applyFill="1" applyBorder="1" applyAlignment="1">
      <alignment vertical="center"/>
    </xf>
    <xf numFmtId="4" fontId="2" fillId="2" borderId="19" xfId="0" applyNumberFormat="1" applyFont="1" applyFill="1" applyBorder="1" applyAlignment="1">
      <alignment vertical="center"/>
    </xf>
    <xf numFmtId="4" fontId="2" fillId="2" borderId="20" xfId="0" applyNumberFormat="1" applyFont="1" applyFill="1" applyBorder="1" applyAlignment="1">
      <alignment vertical="center"/>
    </xf>
    <xf numFmtId="0" fontId="1" fillId="2" borderId="19" xfId="0" applyFont="1" applyFill="1" applyBorder="1" applyAlignment="1">
      <alignment horizontal="right" wrapText="1"/>
    </xf>
    <xf numFmtId="0" fontId="1" fillId="2" borderId="19" xfId="0" applyFont="1" applyFill="1" applyBorder="1" applyAlignment="1">
      <alignment horizontal="center" vertical="center"/>
    </xf>
    <xf numFmtId="4" fontId="1" fillId="2" borderId="20" xfId="0" applyNumberFormat="1" applyFont="1" applyFill="1" applyBorder="1" applyAlignment="1">
      <alignment vertical="center"/>
    </xf>
    <xf numFmtId="0" fontId="2" fillId="2" borderId="19" xfId="0" applyFont="1" applyFill="1" applyBorder="1" applyAlignment="1">
      <alignment horizontal="right"/>
    </xf>
    <xf numFmtId="0" fontId="2" fillId="2" borderId="19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vertical="top"/>
    </xf>
    <xf numFmtId="0" fontId="2" fillId="2" borderId="19" xfId="0" applyFont="1" applyFill="1" applyBorder="1" applyAlignment="1">
      <alignment horizontal="right" vertical="top"/>
    </xf>
    <xf numFmtId="2" fontId="2" fillId="2" borderId="19" xfId="0" applyNumberFormat="1" applyFont="1" applyFill="1" applyBorder="1" applyAlignment="1">
      <alignment horizontal="right" vertical="top"/>
    </xf>
    <xf numFmtId="10" fontId="2" fillId="2" borderId="19" xfId="0" applyNumberFormat="1" applyFont="1" applyFill="1" applyBorder="1" applyAlignment="1">
      <alignment horizontal="center" vertical="center" wrapText="1"/>
    </xf>
    <xf numFmtId="0" fontId="2" fillId="2" borderId="19" xfId="0" applyFont="1" applyFill="1" applyBorder="1"/>
    <xf numFmtId="0" fontId="2" fillId="2" borderId="26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right"/>
    </xf>
    <xf numFmtId="0" fontId="1" fillId="2" borderId="27" xfId="0" applyFont="1" applyFill="1" applyBorder="1" applyAlignment="1">
      <alignment horizontal="center" vertical="center"/>
    </xf>
    <xf numFmtId="0" fontId="2" fillId="2" borderId="27" xfId="0" applyFont="1" applyFill="1" applyBorder="1"/>
    <xf numFmtId="4" fontId="1" fillId="2" borderId="28" xfId="0" applyNumberFormat="1" applyFont="1" applyFill="1" applyBorder="1" applyAlignment="1">
      <alignment vertical="center"/>
    </xf>
    <xf numFmtId="0" fontId="22" fillId="0" borderId="18" xfId="14" applyFont="1" applyBorder="1" applyAlignment="1">
      <alignment horizontal="center" vertical="center"/>
    </xf>
    <xf numFmtId="0" fontId="22" fillId="0" borderId="19" xfId="14" applyFont="1" applyBorder="1" applyAlignment="1">
      <alignment horizontal="center" vertical="center"/>
    </xf>
    <xf numFmtId="0" fontId="23" fillId="0" borderId="19" xfId="14" applyFont="1" applyBorder="1" applyAlignment="1">
      <alignment horizontal="right" vertical="center"/>
    </xf>
    <xf numFmtId="0" fontId="23" fillId="0" borderId="19" xfId="14" applyFont="1" applyBorder="1" applyAlignment="1">
      <alignment horizontal="center" vertical="center"/>
    </xf>
    <xf numFmtId="2" fontId="24" fillId="0" borderId="19" xfId="14" applyNumberFormat="1" applyFont="1" applyBorder="1" applyAlignment="1">
      <alignment horizontal="center" vertical="center"/>
    </xf>
    <xf numFmtId="2" fontId="25" fillId="0" borderId="19" xfId="14" applyNumberFormat="1" applyFont="1" applyBorder="1" applyAlignment="1">
      <alignment horizontal="center" vertical="center"/>
    </xf>
    <xf numFmtId="2" fontId="17" fillId="0" borderId="19" xfId="14" applyNumberFormat="1" applyFont="1" applyBorder="1" applyAlignment="1">
      <alignment horizontal="right" vertical="center"/>
    </xf>
    <xf numFmtId="10" fontId="17" fillId="0" borderId="19" xfId="14" applyNumberFormat="1" applyFont="1" applyBorder="1" applyAlignment="1">
      <alignment horizontal="center" vertical="center"/>
    </xf>
    <xf numFmtId="2" fontId="17" fillId="0" borderId="19" xfId="14" applyNumberFormat="1" applyFont="1" applyBorder="1" applyAlignment="1">
      <alignment horizontal="center" vertical="center"/>
    </xf>
    <xf numFmtId="4" fontId="26" fillId="0" borderId="19" xfId="14" applyNumberFormat="1" applyFont="1" applyBorder="1" applyAlignment="1">
      <alignment vertical="center"/>
    </xf>
    <xf numFmtId="4" fontId="26" fillId="0" borderId="20" xfId="14" applyNumberFormat="1" applyFont="1" applyBorder="1" applyAlignment="1">
      <alignment vertical="center"/>
    </xf>
    <xf numFmtId="0" fontId="22" fillId="0" borderId="26" xfId="14" applyFont="1" applyBorder="1" applyAlignment="1">
      <alignment horizontal="center" vertical="center"/>
    </xf>
    <xf numFmtId="0" fontId="22" fillId="0" borderId="27" xfId="14" applyFont="1" applyBorder="1" applyAlignment="1">
      <alignment horizontal="center" vertical="center"/>
    </xf>
    <xf numFmtId="0" fontId="23" fillId="0" borderId="27" xfId="14" applyFont="1" applyBorder="1" applyAlignment="1">
      <alignment horizontal="right" vertical="center"/>
    </xf>
    <xf numFmtId="0" fontId="23" fillId="0" borderId="27" xfId="14" applyFont="1" applyBorder="1" applyAlignment="1">
      <alignment horizontal="center" vertical="center"/>
    </xf>
    <xf numFmtId="2" fontId="24" fillId="0" borderId="27" xfId="14" applyNumberFormat="1" applyFont="1" applyBorder="1" applyAlignment="1">
      <alignment horizontal="center" vertical="center"/>
    </xf>
    <xf numFmtId="2" fontId="25" fillId="0" borderId="27" xfId="14" applyNumberFormat="1" applyFont="1" applyBorder="1" applyAlignment="1">
      <alignment horizontal="center" vertical="center"/>
    </xf>
    <xf numFmtId="2" fontId="24" fillId="0" borderId="27" xfId="14" applyNumberFormat="1" applyFont="1" applyBorder="1" applyAlignment="1">
      <alignment horizontal="right" vertical="center"/>
    </xf>
    <xf numFmtId="2" fontId="17" fillId="0" borderId="27" xfId="14" applyNumberFormat="1" applyFont="1" applyBorder="1" applyAlignment="1">
      <alignment horizontal="center" vertical="center"/>
    </xf>
    <xf numFmtId="2" fontId="17" fillId="0" borderId="27" xfId="14" applyNumberFormat="1" applyFont="1" applyBorder="1" applyAlignment="1">
      <alignment horizontal="right" vertical="center"/>
    </xf>
    <xf numFmtId="4" fontId="26" fillId="0" borderId="27" xfId="14" applyNumberFormat="1" applyFont="1" applyBorder="1" applyAlignment="1">
      <alignment vertical="center"/>
    </xf>
    <xf numFmtId="4" fontId="27" fillId="0" borderId="28" xfId="14" applyNumberFormat="1" applyFont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right" vertical="center"/>
    </xf>
    <xf numFmtId="0" fontId="23" fillId="0" borderId="0" xfId="0" applyFont="1" applyAlignment="1">
      <alignment horizontal="center" vertical="center"/>
    </xf>
    <xf numFmtId="2" fontId="28" fillId="0" borderId="0" xfId="0" applyNumberFormat="1" applyFont="1" applyAlignment="1">
      <alignment horizontal="center" vertical="center"/>
    </xf>
    <xf numFmtId="2" fontId="29" fillId="0" borderId="0" xfId="0" applyNumberFormat="1" applyFont="1" applyAlignment="1">
      <alignment horizontal="center" vertical="center"/>
    </xf>
    <xf numFmtId="2" fontId="28" fillId="0" borderId="0" xfId="0" applyNumberFormat="1" applyFont="1" applyAlignment="1">
      <alignment horizontal="right" vertical="center"/>
    </xf>
    <xf numFmtId="2" fontId="0" fillId="0" borderId="0" xfId="0" applyNumberFormat="1"/>
    <xf numFmtId="0" fontId="30" fillId="0" borderId="3" xfId="0" applyFont="1" applyBorder="1"/>
    <xf numFmtId="0" fontId="31" fillId="0" borderId="3" xfId="0" applyFont="1" applyBorder="1"/>
    <xf numFmtId="0" fontId="30" fillId="0" borderId="0" xfId="0" applyFont="1"/>
    <xf numFmtId="0" fontId="31" fillId="0" borderId="0" xfId="0" applyFont="1"/>
    <xf numFmtId="0" fontId="30" fillId="0" borderId="0" xfId="0" applyFont="1" applyAlignment="1">
      <alignment horizontal="center"/>
    </xf>
    <xf numFmtId="167" fontId="30" fillId="0" borderId="0" xfId="0" applyNumberFormat="1" applyFont="1" applyAlignment="1">
      <alignment horizontal="center"/>
    </xf>
    <xf numFmtId="43" fontId="30" fillId="0" borderId="0" xfId="0" applyNumberFormat="1" applyFont="1" applyAlignment="1">
      <alignment horizontal="center"/>
    </xf>
    <xf numFmtId="2" fontId="30" fillId="0" borderId="0" xfId="0" applyNumberFormat="1" applyFont="1" applyAlignment="1">
      <alignment horizontal="center"/>
    </xf>
    <xf numFmtId="2" fontId="31" fillId="0" borderId="0" xfId="0" applyNumberFormat="1" applyFont="1" applyAlignment="1">
      <alignment horizontal="center"/>
    </xf>
    <xf numFmtId="166" fontId="30" fillId="0" borderId="0" xfId="0" applyNumberFormat="1" applyFont="1" applyAlignment="1">
      <alignment horizontal="center"/>
    </xf>
    <xf numFmtId="0" fontId="2" fillId="0" borderId="0" xfId="2" applyAlignment="1" applyProtection="1">
      <alignment horizontal="center" vertical="center"/>
      <protection hidden="1"/>
    </xf>
    <xf numFmtId="0" fontId="2" fillId="0" borderId="0" xfId="2" applyAlignment="1" applyProtection="1">
      <alignment horizontal="left" vertical="center"/>
      <protection locked="0"/>
    </xf>
    <xf numFmtId="0" fontId="2" fillId="0" borderId="0" xfId="2" applyAlignment="1" applyProtection="1">
      <alignment horizontal="center" vertical="center"/>
      <protection locked="0"/>
    </xf>
    <xf numFmtId="167" fontId="2" fillId="0" borderId="0" xfId="2" applyNumberFormat="1" applyAlignment="1" applyProtection="1">
      <alignment horizontal="center" vertical="center"/>
      <protection locked="0"/>
    </xf>
    <xf numFmtId="2" fontId="2" fillId="0" borderId="0" xfId="2" applyNumberFormat="1" applyAlignment="1" applyProtection="1">
      <alignment horizontal="center" vertical="center"/>
      <protection locked="0"/>
    </xf>
    <xf numFmtId="2" fontId="2" fillId="0" borderId="0" xfId="2" applyNumberFormat="1" applyAlignment="1" applyProtection="1">
      <alignment horizontal="center" vertical="center"/>
      <protection hidden="1"/>
    </xf>
    <xf numFmtId="2" fontId="12" fillId="0" borderId="0" xfId="2" applyNumberFormat="1" applyFont="1" applyAlignment="1" applyProtection="1">
      <alignment horizontal="center" vertical="center"/>
      <protection hidden="1"/>
    </xf>
    <xf numFmtId="166" fontId="1" fillId="0" borderId="0" xfId="2" applyNumberFormat="1" applyFont="1" applyAlignment="1" applyProtection="1">
      <alignment horizontal="center" vertical="center"/>
      <protection hidden="1"/>
    </xf>
    <xf numFmtId="1" fontId="1" fillId="0" borderId="0" xfId="2" applyNumberFormat="1" applyFont="1" applyAlignment="1" applyProtection="1">
      <alignment horizontal="center" vertical="center"/>
      <protection hidden="1"/>
    </xf>
    <xf numFmtId="2" fontId="1" fillId="0" borderId="0" xfId="2" applyNumberFormat="1" applyFont="1" applyAlignment="1" applyProtection="1">
      <alignment horizontal="center" vertical="center"/>
      <protection hidden="1"/>
    </xf>
    <xf numFmtId="0" fontId="2" fillId="0" borderId="0" xfId="0" applyFont="1" applyAlignment="1">
      <alignment horizontal="center"/>
    </xf>
    <xf numFmtId="167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2" fontId="1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right"/>
    </xf>
    <xf numFmtId="0" fontId="13" fillId="0" borderId="4" xfId="2" applyFont="1" applyBorder="1" applyAlignment="1">
      <alignment horizontal="center" vertical="center"/>
    </xf>
    <xf numFmtId="0" fontId="13" fillId="0" borderId="10" xfId="2" applyFont="1" applyBorder="1" applyAlignment="1">
      <alignment horizontal="center" vertical="center"/>
    </xf>
    <xf numFmtId="0" fontId="13" fillId="0" borderId="16" xfId="2" applyFont="1" applyBorder="1" applyAlignment="1">
      <alignment horizontal="center" vertical="center"/>
    </xf>
    <xf numFmtId="0" fontId="13" fillId="0" borderId="5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13" fillId="0" borderId="5" xfId="2" applyFont="1" applyBorder="1" applyAlignment="1">
      <alignment horizontal="center" vertical="center" wrapText="1"/>
    </xf>
    <xf numFmtId="0" fontId="13" fillId="0" borderId="12" xfId="2" applyFont="1" applyBorder="1" applyAlignment="1">
      <alignment horizontal="center" vertical="center" wrapText="1"/>
    </xf>
    <xf numFmtId="0" fontId="14" fillId="0" borderId="6" xfId="3" applyFont="1" applyBorder="1" applyAlignment="1">
      <alignment horizontal="center" vertical="center"/>
    </xf>
    <xf numFmtId="0" fontId="14" fillId="0" borderId="7" xfId="3" applyFont="1" applyBorder="1" applyAlignment="1">
      <alignment horizontal="center" vertical="center"/>
    </xf>
    <xf numFmtId="0" fontId="14" fillId="0" borderId="8" xfId="3" applyFont="1" applyBorder="1" applyAlignment="1">
      <alignment horizontal="center" vertical="center"/>
    </xf>
    <xf numFmtId="0" fontId="30" fillId="0" borderId="0" xfId="0" applyFont="1" applyAlignment="1">
      <alignment horizontal="left"/>
    </xf>
    <xf numFmtId="166" fontId="13" fillId="0" borderId="12" xfId="2" applyNumberFormat="1" applyFont="1" applyBorder="1" applyAlignment="1">
      <alignment horizontal="center" vertical="center" wrapText="1"/>
    </xf>
    <xf numFmtId="166" fontId="13" fillId="0" borderId="15" xfId="2" applyNumberFormat="1" applyFont="1" applyBorder="1" applyAlignment="1">
      <alignment horizontal="center" vertical="center" wrapText="1"/>
    </xf>
    <xf numFmtId="0" fontId="13" fillId="0" borderId="11" xfId="3" applyFont="1" applyBorder="1" applyAlignment="1">
      <alignment horizontal="center" vertical="center" wrapText="1"/>
    </xf>
    <xf numFmtId="0" fontId="13" fillId="0" borderId="14" xfId="3" applyFont="1" applyBorder="1" applyAlignment="1">
      <alignment horizontal="center" vertical="center" wrapText="1"/>
    </xf>
    <xf numFmtId="0" fontId="13" fillId="0" borderId="17" xfId="3" applyFont="1" applyBorder="1" applyAlignment="1">
      <alignment horizontal="center" vertical="center" wrapText="1"/>
    </xf>
    <xf numFmtId="43" fontId="15" fillId="0" borderId="11" xfId="3" applyNumberFormat="1" applyFont="1" applyBorder="1" applyAlignment="1">
      <alignment horizontal="center" vertical="center" wrapText="1"/>
    </xf>
    <xf numFmtId="43" fontId="15" fillId="0" borderId="14" xfId="3" applyNumberFormat="1" applyFont="1" applyBorder="1" applyAlignment="1">
      <alignment horizontal="center" vertical="center" wrapText="1"/>
    </xf>
    <xf numFmtId="43" fontId="15" fillId="0" borderId="17" xfId="3" applyNumberFormat="1" applyFont="1" applyBorder="1" applyAlignment="1">
      <alignment horizontal="center" vertical="center" wrapText="1"/>
    </xf>
    <xf numFmtId="0" fontId="15" fillId="0" borderId="11" xfId="3" applyFont="1" applyBorder="1" applyAlignment="1">
      <alignment horizontal="center" vertical="center" wrapText="1"/>
    </xf>
    <xf numFmtId="0" fontId="15" fillId="0" borderId="14" xfId="3" applyFont="1" applyBorder="1" applyAlignment="1">
      <alignment horizontal="center" vertical="center" wrapText="1"/>
    </xf>
    <xf numFmtId="0" fontId="15" fillId="0" borderId="17" xfId="3" applyFont="1" applyBorder="1" applyAlignment="1">
      <alignment horizontal="center" vertical="center" wrapText="1"/>
    </xf>
    <xf numFmtId="0" fontId="14" fillId="0" borderId="11" xfId="3" applyFont="1" applyBorder="1" applyAlignment="1">
      <alignment horizontal="center" vertical="center" wrapText="1"/>
    </xf>
    <xf numFmtId="0" fontId="14" fillId="0" borderId="14" xfId="3" applyFont="1" applyBorder="1" applyAlignment="1">
      <alignment horizontal="center" vertical="center" wrapText="1"/>
    </xf>
    <xf numFmtId="0" fontId="14" fillId="0" borderId="17" xfId="3" applyFont="1" applyBorder="1" applyAlignment="1">
      <alignment horizontal="center" vertical="center" wrapText="1"/>
    </xf>
    <xf numFmtId="0" fontId="16" fillId="0" borderId="11" xfId="3" applyFont="1" applyBorder="1" applyAlignment="1">
      <alignment horizontal="center" vertical="center" wrapText="1"/>
    </xf>
    <xf numFmtId="0" fontId="16" fillId="0" borderId="14" xfId="3" applyFont="1" applyBorder="1" applyAlignment="1">
      <alignment horizontal="center" vertical="center" wrapText="1"/>
    </xf>
    <xf numFmtId="0" fontId="16" fillId="0" borderId="17" xfId="3" applyFont="1" applyBorder="1" applyAlignment="1">
      <alignment horizontal="center" vertical="center" wrapText="1"/>
    </xf>
    <xf numFmtId="0" fontId="2" fillId="0" borderId="13" xfId="2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right"/>
    </xf>
    <xf numFmtId="0" fontId="32" fillId="0" borderId="0" xfId="0" applyFont="1" applyAlignment="1">
      <alignment horizontal="center"/>
    </xf>
  </cellXfs>
  <cellStyles count="15">
    <cellStyle name="Comma 2" xfId="11" xr:uid="{9DB8ED13-4581-4073-B9FE-3A70990A6876}"/>
    <cellStyle name="Comma_Juris Azers pamati 2" xfId="1" xr:uid="{03F464C9-ACD9-45DB-BD5E-4466655D7FFD}"/>
    <cellStyle name="Comma_Kuivizi" xfId="5" xr:uid="{65C69686-3FDC-4483-9B07-A9EC3E265E27}"/>
    <cellStyle name="Excel Built-in Normal" xfId="9" xr:uid="{19C928EA-AB8B-4499-B6C4-B0BAA7F425EA}"/>
    <cellStyle name="Normal 3" xfId="12" xr:uid="{84E23ACB-A37E-44A6-B245-CD196C4DA0C7}"/>
    <cellStyle name="Normal_00T" xfId="13" xr:uid="{F456988F-E95C-4836-92FA-85DDC02B40CB}"/>
    <cellStyle name="Normal_9908m" xfId="2" xr:uid="{8D3B8F9D-9F18-4321-A4BD-A207188502D3}"/>
    <cellStyle name="Normal_9908m 2" xfId="8" xr:uid="{70EEE777-88D0-4842-87C3-D367353B1861}"/>
    <cellStyle name="Normal_9908m 3" xfId="3" xr:uid="{2104FE64-62F3-4307-BB57-7F86CD8990AC}"/>
    <cellStyle name="Normal_Kazino kazino tauers klub" xfId="10" xr:uid="{2253685C-166A-4B98-A937-AA3A40774B8E}"/>
    <cellStyle name="Normal_Spikers 1 2" xfId="7" xr:uid="{28FA2EFA-F664-43B3-8C39-06EC6AF78FAF}"/>
    <cellStyle name="Parasts" xfId="0" builtinId="0"/>
    <cellStyle name="Parasts 2" xfId="14" xr:uid="{E9D1A020-D5E0-49C8-9993-AE63FE01499D}"/>
    <cellStyle name="Parasts 2 2" xfId="4" xr:uid="{8A3BF7D2-4AED-48E8-A991-D172582D8C11}"/>
    <cellStyle name="Style 1" xfId="6" xr:uid="{DC4E0EE8-B609-4894-9590-4EAF94244F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me2\c\Tames&amp;Tames\Formati\kop-tamem-3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t,rād."/>
      <sheetName val="KOPRĀME-1"/>
      <sheetName val=" veids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00"/>
      <sheetName val="Sat,rād_"/>
      <sheetName val="_veids2"/>
      <sheetName val="Sat,rād_1"/>
      <sheetName val="_veids21"/>
      <sheetName val="Sat,rād_2"/>
      <sheetName val="_veids22"/>
      <sheetName val="Sat,rād_3"/>
      <sheetName val="_veids23"/>
      <sheetName val="Sat,rād_4"/>
      <sheetName val="Sat,rād_5"/>
      <sheetName val="_veids24"/>
      <sheetName val="Sat,rād_6"/>
      <sheetName val="_veids25"/>
      <sheetName val="Sat,rād_7"/>
      <sheetName val="_veids26"/>
      <sheetName val="Sat,rād_8"/>
      <sheetName val="_veids27"/>
      <sheetName val="Sat,rād_9"/>
      <sheetName val="_veids28"/>
      <sheetName val="Sat,rād_10"/>
      <sheetName val="_veids29"/>
      <sheetName val="Sat,rād_11"/>
      <sheetName val="_veids210"/>
      <sheetName val="Taul4"/>
      <sheetName val="Sat,rād_13"/>
      <sheetName val="_veids212"/>
      <sheetName val="Sat,rād_12"/>
      <sheetName val="_veids2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>
            <v>1.5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B843A-1A37-4956-90CE-82883C16FA8C}">
  <sheetPr>
    <pageSetUpPr fitToPage="1"/>
  </sheetPr>
  <dimension ref="A1:R56"/>
  <sheetViews>
    <sheetView tabSelected="1" topLeftCell="A30" zoomScaleNormal="100" zoomScaleSheetLayoutView="80" workbookViewId="0">
      <selection activeCell="D44" sqref="D44"/>
    </sheetView>
  </sheetViews>
  <sheetFormatPr defaultColWidth="9.109375" defaultRowHeight="13.2" outlineLevelRow="1" outlineLevelCol="2" x14ac:dyDescent="0.25"/>
  <cols>
    <col min="1" max="1" width="4.5546875" style="1" customWidth="1"/>
    <col min="2" max="2" width="38.6640625" style="1" customWidth="1"/>
    <col min="3" max="3" width="7.5546875" style="154" customWidth="1"/>
    <col min="4" max="4" width="9.44140625" style="155" customWidth="1"/>
    <col min="5" max="5" width="8.33203125" style="155" customWidth="1" outlineLevel="1"/>
    <col min="6" max="6" width="9.109375" style="156" customWidth="1" outlineLevel="2"/>
    <col min="7" max="7" width="7.88671875" style="156" customWidth="1" outlineLevel="2"/>
    <col min="8" max="8" width="9.5546875" style="156" customWidth="1" outlineLevel="1"/>
    <col min="9" max="9" width="10.6640625" style="157" hidden="1" customWidth="1" outlineLevel="2"/>
    <col min="10" max="10" width="8.109375" style="154" customWidth="1" outlineLevel="1" collapsed="1"/>
    <col min="11" max="11" width="10" style="158" customWidth="1"/>
    <col min="12" max="12" width="9.5546875" style="154" customWidth="1" outlineLevel="1"/>
    <col min="13" max="13" width="9.5546875" style="154" customWidth="1" outlineLevel="2"/>
    <col min="14" max="14" width="10.88671875" style="1" customWidth="1" outlineLevel="1"/>
    <col min="15" max="15" width="12.88671875" style="1" customWidth="1" outlineLevel="1"/>
    <col min="16" max="16" width="10.88671875" style="1" customWidth="1"/>
    <col min="17" max="17" width="9.44140625" style="1" hidden="1" customWidth="1" outlineLevel="1"/>
    <col min="18" max="18" width="9.44140625" style="1" bestFit="1" customWidth="1" collapsed="1"/>
    <col min="19" max="16384" width="9.109375" style="1"/>
  </cols>
  <sheetData>
    <row r="1" spans="1:17" x14ac:dyDescent="0.25">
      <c r="A1" s="159" t="s">
        <v>61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</row>
    <row r="2" spans="1:17" ht="13.8" x14ac:dyDescent="0.25">
      <c r="A2" s="2"/>
      <c r="B2" s="2"/>
      <c r="C2" s="2"/>
      <c r="D2" s="2"/>
      <c r="E2" s="2"/>
      <c r="F2" s="2"/>
      <c r="G2" s="2"/>
      <c r="H2" s="2"/>
      <c r="I2" s="3"/>
      <c r="J2" s="2"/>
      <c r="K2" s="2"/>
      <c r="L2" s="2"/>
      <c r="M2" s="2"/>
      <c r="N2" s="2"/>
      <c r="O2" s="2"/>
      <c r="P2" s="2"/>
    </row>
    <row r="3" spans="1:17" x14ac:dyDescent="0.25">
      <c r="A3" s="160" t="s">
        <v>0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</row>
    <row r="4" spans="1:17" x14ac:dyDescent="0.25">
      <c r="A4" s="161" t="s">
        <v>1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</row>
    <row r="5" spans="1:17" x14ac:dyDescent="0.25">
      <c r="A5" s="4"/>
      <c r="B5" s="4"/>
      <c r="C5" s="4"/>
      <c r="D5" s="4"/>
      <c r="E5" s="4"/>
      <c r="F5" s="4"/>
      <c r="G5" s="4"/>
      <c r="H5" s="4"/>
      <c r="I5" s="5"/>
      <c r="J5" s="4"/>
      <c r="K5" s="4"/>
      <c r="L5" s="4"/>
      <c r="M5" s="4"/>
      <c r="N5" s="4"/>
      <c r="O5" s="4"/>
      <c r="P5" s="4"/>
    </row>
    <row r="6" spans="1:17" x14ac:dyDescent="0.25">
      <c r="A6" s="6" t="s">
        <v>2</v>
      </c>
      <c r="C6" s="7"/>
      <c r="D6" s="8" t="s">
        <v>3</v>
      </c>
      <c r="E6" s="9"/>
      <c r="F6" s="8"/>
      <c r="G6" s="8"/>
      <c r="H6" s="8"/>
      <c r="I6" s="10"/>
      <c r="J6" s="11"/>
      <c r="K6" s="11"/>
      <c r="L6" s="11"/>
      <c r="M6" s="11"/>
      <c r="N6" s="11"/>
      <c r="O6" s="11"/>
      <c r="P6" s="11"/>
    </row>
    <row r="7" spans="1:17" x14ac:dyDescent="0.25">
      <c r="A7" s="6" t="s">
        <v>4</v>
      </c>
      <c r="C7" s="7"/>
      <c r="D7" s="8" t="s">
        <v>3</v>
      </c>
      <c r="E7" s="8"/>
      <c r="F7" s="8"/>
      <c r="G7" s="8"/>
      <c r="H7" s="8"/>
      <c r="I7" s="10"/>
      <c r="J7" s="11"/>
      <c r="K7" s="11"/>
      <c r="L7" s="11"/>
      <c r="M7" s="11"/>
      <c r="N7" s="11"/>
      <c r="O7" s="11"/>
      <c r="P7" s="11"/>
    </row>
    <row r="8" spans="1:17" x14ac:dyDescent="0.25">
      <c r="A8" s="6" t="s">
        <v>5</v>
      </c>
      <c r="C8" s="7"/>
      <c r="D8" s="8" t="s">
        <v>6</v>
      </c>
      <c r="E8" s="8"/>
      <c r="F8" s="8"/>
      <c r="G8" s="8"/>
      <c r="H8" s="8"/>
      <c r="I8" s="10"/>
      <c r="J8" s="11"/>
      <c r="K8" s="11"/>
      <c r="L8" s="11"/>
      <c r="M8" s="11"/>
      <c r="N8" s="11"/>
      <c r="O8" s="11"/>
      <c r="P8" s="11"/>
    </row>
    <row r="9" spans="1:17" x14ac:dyDescent="0.25">
      <c r="A9" s="6" t="s">
        <v>7</v>
      </c>
      <c r="C9" s="7"/>
      <c r="D9" s="11" t="s">
        <v>8</v>
      </c>
      <c r="E9" s="12"/>
      <c r="F9" s="11"/>
      <c r="G9" s="11"/>
      <c r="H9" s="11"/>
      <c r="I9" s="13"/>
      <c r="J9" s="11"/>
      <c r="K9" s="11"/>
      <c r="L9" s="11"/>
      <c r="M9" s="11"/>
      <c r="N9" s="11"/>
      <c r="O9" s="11"/>
      <c r="P9" s="11"/>
    </row>
    <row r="10" spans="1:17" x14ac:dyDescent="0.25">
      <c r="A10" s="6"/>
      <c r="C10" s="7"/>
      <c r="D10" s="11"/>
      <c r="E10" s="12"/>
      <c r="F10" s="11"/>
      <c r="G10" s="11"/>
      <c r="H10" s="11"/>
      <c r="I10" s="13"/>
      <c r="J10" s="11"/>
      <c r="K10" s="11"/>
      <c r="L10" s="11"/>
      <c r="M10" s="11"/>
      <c r="N10" s="11"/>
      <c r="O10" s="11"/>
      <c r="P10" s="11"/>
    </row>
    <row r="11" spans="1:17" s="18" customFormat="1" x14ac:dyDescent="0.25">
      <c r="A11" s="14"/>
      <c r="B11" s="1"/>
      <c r="C11" s="15" t="s">
        <v>60</v>
      </c>
      <c r="D11" s="1"/>
      <c r="E11" s="6"/>
      <c r="F11" s="1"/>
      <c r="G11" s="1"/>
      <c r="H11" s="16"/>
      <c r="I11" s="17"/>
    </row>
    <row r="12" spans="1:17" s="18" customFormat="1" x14ac:dyDescent="0.25">
      <c r="A12" s="14"/>
      <c r="B12" s="1"/>
      <c r="C12" s="15" t="s">
        <v>9</v>
      </c>
      <c r="D12" s="16"/>
      <c r="E12" s="16"/>
      <c r="F12" s="1"/>
      <c r="G12" s="162"/>
      <c r="H12" s="162"/>
      <c r="I12" s="17"/>
    </row>
    <row r="13" spans="1:17" ht="13.8" thickBot="1" x14ac:dyDescent="0.3">
      <c r="C13" s="1"/>
      <c r="D13" s="1"/>
      <c r="E13" s="1"/>
      <c r="F13" s="19"/>
      <c r="G13" s="20"/>
      <c r="H13" s="1"/>
      <c r="I13" s="21"/>
      <c r="J13" s="1"/>
      <c r="K13" s="22"/>
      <c r="L13" s="1"/>
      <c r="M13" s="23"/>
    </row>
    <row r="14" spans="1:17" s="25" customFormat="1" ht="13.95" customHeight="1" x14ac:dyDescent="0.25">
      <c r="A14" s="163" t="s">
        <v>10</v>
      </c>
      <c r="B14" s="166" t="s">
        <v>11</v>
      </c>
      <c r="C14" s="168" t="s">
        <v>12</v>
      </c>
      <c r="D14" s="166" t="s">
        <v>13</v>
      </c>
      <c r="E14" s="166" t="s">
        <v>14</v>
      </c>
      <c r="F14" s="166"/>
      <c r="G14" s="166"/>
      <c r="H14" s="166"/>
      <c r="I14" s="166"/>
      <c r="J14" s="166"/>
      <c r="K14" s="166"/>
      <c r="L14" s="170" t="s">
        <v>15</v>
      </c>
      <c r="M14" s="171"/>
      <c r="N14" s="171"/>
      <c r="O14" s="171"/>
      <c r="P14" s="172"/>
      <c r="Q14" s="24"/>
    </row>
    <row r="15" spans="1:17" s="25" customFormat="1" ht="12.75" customHeight="1" x14ac:dyDescent="0.25">
      <c r="A15" s="164"/>
      <c r="B15" s="166"/>
      <c r="C15" s="168"/>
      <c r="D15" s="166"/>
      <c r="E15" s="179" t="s">
        <v>16</v>
      </c>
      <c r="F15" s="182" t="s">
        <v>17</v>
      </c>
      <c r="G15" s="176" t="s">
        <v>18</v>
      </c>
      <c r="H15" s="185" t="s">
        <v>19</v>
      </c>
      <c r="I15" s="188" t="s">
        <v>20</v>
      </c>
      <c r="J15" s="185" t="s">
        <v>21</v>
      </c>
      <c r="K15" s="174" t="s">
        <v>22</v>
      </c>
      <c r="L15" s="176" t="s">
        <v>23</v>
      </c>
      <c r="M15" s="176" t="s">
        <v>18</v>
      </c>
      <c r="N15" s="185" t="s">
        <v>24</v>
      </c>
      <c r="O15" s="185" t="s">
        <v>25</v>
      </c>
      <c r="P15" s="185" t="s">
        <v>26</v>
      </c>
      <c r="Q15" s="191" t="s">
        <v>27</v>
      </c>
    </row>
    <row r="16" spans="1:17" s="25" customFormat="1" ht="15" customHeight="1" x14ac:dyDescent="0.25">
      <c r="A16" s="164"/>
      <c r="B16" s="166"/>
      <c r="C16" s="168"/>
      <c r="D16" s="166"/>
      <c r="E16" s="180"/>
      <c r="F16" s="183"/>
      <c r="G16" s="177"/>
      <c r="H16" s="186"/>
      <c r="I16" s="189"/>
      <c r="J16" s="186"/>
      <c r="K16" s="175"/>
      <c r="L16" s="177"/>
      <c r="M16" s="177"/>
      <c r="N16" s="186"/>
      <c r="O16" s="186"/>
      <c r="P16" s="186"/>
      <c r="Q16" s="191"/>
    </row>
    <row r="17" spans="1:18" s="25" customFormat="1" ht="18" customHeight="1" x14ac:dyDescent="0.25">
      <c r="A17" s="165"/>
      <c r="B17" s="167"/>
      <c r="C17" s="169"/>
      <c r="D17" s="167"/>
      <c r="E17" s="181"/>
      <c r="F17" s="184"/>
      <c r="G17" s="178"/>
      <c r="H17" s="187"/>
      <c r="I17" s="190"/>
      <c r="J17" s="187"/>
      <c r="K17" s="175"/>
      <c r="L17" s="178"/>
      <c r="M17" s="178"/>
      <c r="N17" s="187"/>
      <c r="O17" s="187"/>
      <c r="P17" s="187"/>
      <c r="Q17" s="191"/>
    </row>
    <row r="18" spans="1:18" s="37" customFormat="1" ht="25.5" customHeight="1" x14ac:dyDescent="0.25">
      <c r="A18" s="26">
        <v>1</v>
      </c>
      <c r="B18" s="27" t="s">
        <v>28</v>
      </c>
      <c r="C18" s="28" t="s">
        <v>29</v>
      </c>
      <c r="D18" s="29">
        <v>41</v>
      </c>
      <c r="E18" s="30"/>
      <c r="F18" s="31"/>
      <c r="G18" s="31"/>
      <c r="H18" s="32"/>
      <c r="I18" s="31"/>
      <c r="J18" s="32"/>
      <c r="K18" s="33"/>
      <c r="L18" s="34"/>
      <c r="M18" s="34"/>
      <c r="N18" s="34"/>
      <c r="O18" s="34"/>
      <c r="P18" s="35"/>
      <c r="Q18" s="36">
        <f t="shared" ref="Q18:Q33" si="0">(D18*I18)</f>
        <v>0</v>
      </c>
    </row>
    <row r="19" spans="1:18" s="37" customFormat="1" ht="25.5" customHeight="1" x14ac:dyDescent="0.25">
      <c r="A19" s="38">
        <v>2</v>
      </c>
      <c r="B19" s="39" t="s">
        <v>30</v>
      </c>
      <c r="C19" s="40" t="s">
        <v>31</v>
      </c>
      <c r="D19" s="41">
        <v>49.5</v>
      </c>
      <c r="E19" s="42"/>
      <c r="F19" s="31"/>
      <c r="G19" s="31"/>
      <c r="H19" s="43"/>
      <c r="I19" s="44"/>
      <c r="J19" s="43"/>
      <c r="K19" s="45"/>
      <c r="L19" s="46"/>
      <c r="M19" s="46"/>
      <c r="N19" s="46"/>
      <c r="O19" s="46"/>
      <c r="P19" s="35"/>
      <c r="Q19" s="36">
        <f t="shared" si="0"/>
        <v>0</v>
      </c>
    </row>
    <row r="20" spans="1:18" s="37" customFormat="1" ht="38.25" customHeight="1" x14ac:dyDescent="0.25">
      <c r="A20" s="47">
        <v>3</v>
      </c>
      <c r="B20" s="48" t="s">
        <v>32</v>
      </c>
      <c r="C20" s="49" t="s">
        <v>33</v>
      </c>
      <c r="D20" s="29">
        <v>39</v>
      </c>
      <c r="E20" s="42"/>
      <c r="F20" s="31"/>
      <c r="G20" s="44"/>
      <c r="H20" s="50"/>
      <c r="I20" s="51"/>
      <c r="J20" s="43"/>
      <c r="K20" s="45"/>
      <c r="L20" s="46"/>
      <c r="M20" s="46"/>
      <c r="N20" s="46"/>
      <c r="O20" s="46"/>
      <c r="P20" s="35"/>
      <c r="Q20" s="36">
        <f t="shared" si="0"/>
        <v>0</v>
      </c>
    </row>
    <row r="21" spans="1:18" s="55" customFormat="1" ht="26.4" x14ac:dyDescent="0.25">
      <c r="A21" s="38">
        <v>4</v>
      </c>
      <c r="B21" s="52" t="s">
        <v>34</v>
      </c>
      <c r="C21" s="40" t="s">
        <v>31</v>
      </c>
      <c r="D21" s="41">
        <v>70.400000000000006</v>
      </c>
      <c r="E21" s="53"/>
      <c r="F21" s="31"/>
      <c r="G21" s="44"/>
      <c r="H21" s="43"/>
      <c r="I21" s="54"/>
      <c r="J21" s="43"/>
      <c r="K21" s="45"/>
      <c r="L21" s="46"/>
      <c r="M21" s="46"/>
      <c r="N21" s="46"/>
      <c r="O21" s="46"/>
      <c r="P21" s="35"/>
      <c r="Q21" s="36">
        <f t="shared" si="0"/>
        <v>0</v>
      </c>
    </row>
    <row r="22" spans="1:18" s="60" customFormat="1" outlineLevel="1" x14ac:dyDescent="0.25">
      <c r="A22" s="56"/>
      <c r="B22" s="57" t="s">
        <v>35</v>
      </c>
      <c r="C22" s="58" t="s">
        <v>33</v>
      </c>
      <c r="D22" s="59">
        <f>ROUND(D21*1.05*1.3*0.13,1)</f>
        <v>12.5</v>
      </c>
      <c r="E22" s="43"/>
      <c r="F22" s="44"/>
      <c r="G22" s="31"/>
      <c r="H22" s="44"/>
      <c r="I22" s="54"/>
      <c r="J22" s="43"/>
      <c r="K22" s="45"/>
      <c r="L22" s="46"/>
      <c r="M22" s="46"/>
      <c r="N22" s="46"/>
      <c r="O22" s="46"/>
      <c r="P22" s="35"/>
      <c r="Q22" s="36">
        <f t="shared" si="0"/>
        <v>0</v>
      </c>
    </row>
    <row r="23" spans="1:18" s="55" customFormat="1" x14ac:dyDescent="0.25">
      <c r="A23" s="47">
        <v>5</v>
      </c>
      <c r="B23" s="52" t="s">
        <v>36</v>
      </c>
      <c r="C23" s="40" t="s">
        <v>29</v>
      </c>
      <c r="D23" s="61">
        <v>82</v>
      </c>
      <c r="E23" s="62"/>
      <c r="F23" s="31"/>
      <c r="G23" s="31"/>
      <c r="H23" s="43"/>
      <c r="I23" s="54"/>
      <c r="J23" s="43"/>
      <c r="K23" s="45"/>
      <c r="L23" s="46"/>
      <c r="M23" s="46"/>
      <c r="N23" s="46"/>
      <c r="O23" s="46"/>
      <c r="P23" s="35"/>
      <c r="Q23" s="36">
        <f t="shared" si="0"/>
        <v>0</v>
      </c>
      <c r="R23" s="63"/>
    </row>
    <row r="24" spans="1:18" s="55" customFormat="1" ht="17.25" customHeight="1" outlineLevel="1" x14ac:dyDescent="0.25">
      <c r="A24" s="64"/>
      <c r="B24" s="57" t="s">
        <v>37</v>
      </c>
      <c r="C24" s="49" t="s">
        <v>29</v>
      </c>
      <c r="D24" s="65">
        <f>ROUND(D23*1.01,0)</f>
        <v>83</v>
      </c>
      <c r="E24" s="43"/>
      <c r="F24" s="44"/>
      <c r="G24" s="31"/>
      <c r="H24" s="43"/>
      <c r="I24" s="54"/>
      <c r="J24" s="44"/>
      <c r="K24" s="45"/>
      <c r="L24" s="46"/>
      <c r="M24" s="46"/>
      <c r="N24" s="46"/>
      <c r="O24" s="46"/>
      <c r="P24" s="35"/>
      <c r="Q24" s="36">
        <f t="shared" si="0"/>
        <v>0</v>
      </c>
    </row>
    <row r="25" spans="1:18" s="55" customFormat="1" outlineLevel="1" x14ac:dyDescent="0.25">
      <c r="A25" s="64"/>
      <c r="B25" s="57" t="s">
        <v>38</v>
      </c>
      <c r="C25" s="49" t="s">
        <v>33</v>
      </c>
      <c r="D25" s="65">
        <f>ROUND(D23*0.15*0.1*1.2,1)</f>
        <v>1.5</v>
      </c>
      <c r="E25" s="43"/>
      <c r="F25" s="44"/>
      <c r="G25" s="31"/>
      <c r="H25" s="43"/>
      <c r="I25" s="54"/>
      <c r="J25" s="44"/>
      <c r="K25" s="45"/>
      <c r="L25" s="46"/>
      <c r="M25" s="46"/>
      <c r="N25" s="46"/>
      <c r="O25" s="46"/>
      <c r="P25" s="35"/>
      <c r="Q25" s="36">
        <f t="shared" si="0"/>
        <v>0</v>
      </c>
    </row>
    <row r="26" spans="1:18" s="55" customFormat="1" x14ac:dyDescent="0.25">
      <c r="A26" s="38">
        <v>6</v>
      </c>
      <c r="B26" s="66" t="s">
        <v>39</v>
      </c>
      <c r="C26" s="40" t="s">
        <v>31</v>
      </c>
      <c r="D26" s="61">
        <v>49.5</v>
      </c>
      <c r="E26" s="53"/>
      <c r="F26" s="31"/>
      <c r="G26" s="44"/>
      <c r="H26" s="43"/>
      <c r="I26" s="54"/>
      <c r="J26" s="43"/>
      <c r="K26" s="45"/>
      <c r="L26" s="46"/>
      <c r="M26" s="46"/>
      <c r="N26" s="46"/>
      <c r="O26" s="46"/>
      <c r="P26" s="35"/>
      <c r="Q26" s="36">
        <f t="shared" si="0"/>
        <v>0</v>
      </c>
    </row>
    <row r="27" spans="1:18" s="60" customFormat="1" outlineLevel="1" x14ac:dyDescent="0.25">
      <c r="A27" s="56"/>
      <c r="B27" s="57" t="s">
        <v>40</v>
      </c>
      <c r="C27" s="58" t="s">
        <v>33</v>
      </c>
      <c r="D27" s="67">
        <f>ROUND(D26*0.21*1.3*2,1)</f>
        <v>27</v>
      </c>
      <c r="E27" s="43"/>
      <c r="F27" s="44"/>
      <c r="G27" s="31"/>
      <c r="H27" s="44"/>
      <c r="I27" s="54"/>
      <c r="J27" s="43"/>
      <c r="K27" s="45"/>
      <c r="L27" s="46"/>
      <c r="M27" s="46"/>
      <c r="N27" s="46"/>
      <c r="O27" s="46"/>
      <c r="P27" s="35"/>
      <c r="Q27" s="36">
        <f t="shared" si="0"/>
        <v>0</v>
      </c>
    </row>
    <row r="28" spans="1:18" s="55" customFormat="1" ht="34.200000000000003" customHeight="1" x14ac:dyDescent="0.25">
      <c r="A28" s="38">
        <v>7</v>
      </c>
      <c r="B28" s="52" t="s">
        <v>41</v>
      </c>
      <c r="C28" s="40" t="s">
        <v>31</v>
      </c>
      <c r="D28" s="68">
        <v>49.5</v>
      </c>
      <c r="E28" s="62"/>
      <c r="F28" s="31"/>
      <c r="G28" s="31"/>
      <c r="H28" s="43"/>
      <c r="I28" s="54"/>
      <c r="J28" s="43"/>
      <c r="K28" s="45"/>
      <c r="L28" s="46"/>
      <c r="M28" s="46"/>
      <c r="N28" s="46"/>
      <c r="O28" s="46"/>
      <c r="P28" s="35"/>
      <c r="Q28" s="36">
        <f t="shared" si="0"/>
        <v>0</v>
      </c>
      <c r="R28" s="63"/>
    </row>
    <row r="29" spans="1:18" s="60" customFormat="1" ht="26.4" outlineLevel="1" x14ac:dyDescent="0.25">
      <c r="A29" s="56"/>
      <c r="B29" s="57" t="s">
        <v>42</v>
      </c>
      <c r="C29" s="69" t="s">
        <v>31</v>
      </c>
      <c r="D29" s="65">
        <f>D28*1.01</f>
        <v>49.994999999999997</v>
      </c>
      <c r="E29" s="62"/>
      <c r="F29" s="44"/>
      <c r="G29" s="31"/>
      <c r="H29" s="43"/>
      <c r="I29" s="54"/>
      <c r="J29" s="43"/>
      <c r="K29" s="45"/>
      <c r="L29" s="46"/>
      <c r="M29" s="46"/>
      <c r="N29" s="46"/>
      <c r="O29" s="46"/>
      <c r="P29" s="35"/>
      <c r="Q29" s="36">
        <f t="shared" si="0"/>
        <v>0</v>
      </c>
      <c r="R29" s="70"/>
    </row>
    <row r="30" spans="1:18" s="60" customFormat="1" outlineLevel="1" x14ac:dyDescent="0.25">
      <c r="A30" s="56"/>
      <c r="B30" s="57" t="s">
        <v>43</v>
      </c>
      <c r="C30" s="58" t="s">
        <v>33</v>
      </c>
      <c r="D30" s="59">
        <f>ROUND(D28*0.05*1.05*1.3,1)</f>
        <v>3.4</v>
      </c>
      <c r="E30" s="43"/>
      <c r="F30" s="44"/>
      <c r="G30" s="31"/>
      <c r="H30" s="44"/>
      <c r="I30" s="54"/>
      <c r="J30" s="43"/>
      <c r="K30" s="45"/>
      <c r="L30" s="46"/>
      <c r="M30" s="46"/>
      <c r="N30" s="46"/>
      <c r="O30" s="46"/>
      <c r="P30" s="35"/>
      <c r="Q30" s="36">
        <f t="shared" si="0"/>
        <v>0</v>
      </c>
    </row>
    <row r="31" spans="1:18" s="55" customFormat="1" ht="33.75" customHeight="1" x14ac:dyDescent="0.25">
      <c r="A31" s="47">
        <v>8</v>
      </c>
      <c r="B31" s="52" t="s">
        <v>44</v>
      </c>
      <c r="C31" s="40" t="s">
        <v>31</v>
      </c>
      <c r="D31" s="61">
        <v>63</v>
      </c>
      <c r="E31" s="62"/>
      <c r="F31" s="31"/>
      <c r="G31" s="31"/>
      <c r="H31" s="43"/>
      <c r="I31" s="54"/>
      <c r="J31" s="43"/>
      <c r="K31" s="45"/>
      <c r="L31" s="46"/>
      <c r="M31" s="46"/>
      <c r="N31" s="46"/>
      <c r="O31" s="46"/>
      <c r="P31" s="35"/>
      <c r="Q31" s="36">
        <f t="shared" si="0"/>
        <v>0</v>
      </c>
    </row>
    <row r="32" spans="1:18" s="55" customFormat="1" outlineLevel="1" x14ac:dyDescent="0.25">
      <c r="A32" s="64"/>
      <c r="B32" s="71" t="s">
        <v>45</v>
      </c>
      <c r="C32" s="49" t="s">
        <v>33</v>
      </c>
      <c r="D32" s="65">
        <f>ROUND(D31*100%*0.1*1.1,1)</f>
        <v>6.9</v>
      </c>
      <c r="E32" s="43"/>
      <c r="F32" s="44"/>
      <c r="G32" s="31"/>
      <c r="H32" s="43"/>
      <c r="I32" s="54"/>
      <c r="J32" s="44"/>
      <c r="K32" s="45"/>
      <c r="L32" s="46"/>
      <c r="M32" s="46"/>
      <c r="N32" s="46"/>
      <c r="O32" s="46"/>
      <c r="P32" s="35"/>
      <c r="Q32" s="36">
        <f t="shared" si="0"/>
        <v>0</v>
      </c>
    </row>
    <row r="33" spans="1:17" s="55" customFormat="1" outlineLevel="1" x14ac:dyDescent="0.25">
      <c r="A33" s="64"/>
      <c r="B33" s="71" t="s">
        <v>46</v>
      </c>
      <c r="C33" s="49" t="s">
        <v>47</v>
      </c>
      <c r="D33" s="65">
        <f>ROUND(D31/35*1.05,1)</f>
        <v>1.9</v>
      </c>
      <c r="E33" s="43"/>
      <c r="F33" s="44"/>
      <c r="G33" s="31"/>
      <c r="H33" s="43"/>
      <c r="I33" s="54"/>
      <c r="J33" s="44"/>
      <c r="K33" s="45"/>
      <c r="L33" s="46"/>
      <c r="M33" s="46"/>
      <c r="N33" s="46"/>
      <c r="O33" s="46"/>
      <c r="P33" s="35"/>
      <c r="Q33" s="36">
        <f t="shared" si="0"/>
        <v>0</v>
      </c>
    </row>
    <row r="34" spans="1:17" s="80" customFormat="1" ht="12" customHeight="1" x14ac:dyDescent="0.25">
      <c r="A34" s="72"/>
      <c r="B34" s="73"/>
      <c r="C34" s="74"/>
      <c r="D34" s="75"/>
      <c r="E34" s="76"/>
      <c r="F34" s="76"/>
      <c r="G34" s="76"/>
      <c r="H34" s="77"/>
      <c r="I34" s="77"/>
      <c r="J34" s="76"/>
      <c r="K34" s="73" t="s">
        <v>48</v>
      </c>
      <c r="L34" s="74" t="s">
        <v>49</v>
      </c>
      <c r="M34" s="78">
        <f>SUM(M18:M33)</f>
        <v>0</v>
      </c>
      <c r="N34" s="78">
        <f>SUM(N18:N33)</f>
        <v>0</v>
      </c>
      <c r="O34" s="78">
        <f>SUM(O18:O33)</f>
        <v>0</v>
      </c>
      <c r="P34" s="79">
        <f>SUM(P18:P33)</f>
        <v>0</v>
      </c>
    </row>
    <row r="35" spans="1:17" s="80" customFormat="1" ht="12" customHeight="1" x14ac:dyDescent="0.25">
      <c r="A35" s="81"/>
      <c r="B35" s="82"/>
      <c r="C35" s="83"/>
      <c r="D35" s="84"/>
      <c r="E35" s="85"/>
      <c r="F35" s="85"/>
      <c r="G35" s="85"/>
      <c r="H35" s="86"/>
      <c r="I35" s="86"/>
      <c r="J35" s="192" t="s">
        <v>50</v>
      </c>
      <c r="K35" s="193"/>
      <c r="L35" s="83">
        <v>0.04</v>
      </c>
      <c r="M35" s="87"/>
      <c r="N35" s="88">
        <f>ROUND(P34*L35,2)</f>
        <v>0</v>
      </c>
      <c r="O35" s="88"/>
      <c r="P35" s="89">
        <f>N35</f>
        <v>0</v>
      </c>
    </row>
    <row r="36" spans="1:17" s="80" customFormat="1" ht="12" customHeight="1" x14ac:dyDescent="0.25">
      <c r="A36" s="81"/>
      <c r="B36" s="90"/>
      <c r="C36" s="91"/>
      <c r="D36" s="84"/>
      <c r="E36" s="85"/>
      <c r="F36" s="85"/>
      <c r="G36" s="85"/>
      <c r="H36" s="86"/>
      <c r="I36" s="86"/>
      <c r="J36" s="85"/>
      <c r="K36" s="90" t="s">
        <v>51</v>
      </c>
      <c r="L36" s="91" t="s">
        <v>49</v>
      </c>
      <c r="M36" s="87">
        <f>SUM(M34:M35)</f>
        <v>0</v>
      </c>
      <c r="N36" s="87">
        <f>SUM(N34:N35)</f>
        <v>0</v>
      </c>
      <c r="O36" s="87">
        <f>SUM(O34:O35)</f>
        <v>0</v>
      </c>
      <c r="P36" s="92">
        <f>SUM(P34:P35)</f>
        <v>0</v>
      </c>
    </row>
    <row r="37" spans="1:17" s="80" customFormat="1" ht="12" customHeight="1" x14ac:dyDescent="0.25">
      <c r="A37" s="81"/>
      <c r="B37" s="93"/>
      <c r="C37" s="83"/>
      <c r="D37" s="94"/>
      <c r="E37" s="95"/>
      <c r="F37" s="95"/>
      <c r="G37" s="96"/>
      <c r="H37" s="97"/>
      <c r="I37" s="97"/>
      <c r="J37" s="96"/>
      <c r="K37" s="93" t="s">
        <v>52</v>
      </c>
      <c r="L37" s="83">
        <v>7.4999999999999997E-2</v>
      </c>
      <c r="M37" s="97"/>
      <c r="N37" s="97"/>
      <c r="O37" s="97"/>
      <c r="P37" s="89">
        <f>ROUND(P36*L37,2)</f>
        <v>0</v>
      </c>
    </row>
    <row r="38" spans="1:17" s="80" customFormat="1" ht="12" customHeight="1" x14ac:dyDescent="0.25">
      <c r="A38" s="81"/>
      <c r="B38" s="93"/>
      <c r="C38" s="83"/>
      <c r="D38" s="94"/>
      <c r="E38" s="95"/>
      <c r="F38" s="95"/>
      <c r="G38" s="96"/>
      <c r="H38" s="97"/>
      <c r="I38" s="97"/>
      <c r="J38" s="96"/>
      <c r="K38" s="93" t="s">
        <v>53</v>
      </c>
      <c r="L38" s="83">
        <v>4.4999999999999998E-2</v>
      </c>
      <c r="M38" s="97"/>
      <c r="N38" s="97"/>
      <c r="O38" s="97"/>
      <c r="P38" s="89">
        <f>ROUND(P36*L38,2)</f>
        <v>0</v>
      </c>
    </row>
    <row r="39" spans="1:17" s="80" customFormat="1" ht="12" customHeight="1" x14ac:dyDescent="0.25">
      <c r="A39" s="81"/>
      <c r="B39" s="82"/>
      <c r="C39" s="98"/>
      <c r="D39" s="99"/>
      <c r="E39" s="99"/>
      <c r="F39" s="99"/>
      <c r="G39" s="99"/>
      <c r="H39" s="99"/>
      <c r="I39" s="99"/>
      <c r="J39" s="99"/>
      <c r="K39" s="82" t="s">
        <v>54</v>
      </c>
      <c r="L39" s="98">
        <v>0.2359</v>
      </c>
      <c r="M39" s="99"/>
      <c r="N39" s="99"/>
      <c r="O39" s="99"/>
      <c r="P39" s="89">
        <f>ROUND(M36*L39,2)</f>
        <v>0</v>
      </c>
    </row>
    <row r="40" spans="1:17" s="80" customFormat="1" ht="12" customHeight="1" x14ac:dyDescent="0.25">
      <c r="A40" s="100"/>
      <c r="B40" s="101"/>
      <c r="C40" s="102"/>
      <c r="D40" s="103"/>
      <c r="E40" s="103"/>
      <c r="F40" s="103"/>
      <c r="G40" s="103"/>
      <c r="H40" s="103"/>
      <c r="I40" s="103"/>
      <c r="J40" s="103"/>
      <c r="K40" s="101" t="s">
        <v>55</v>
      </c>
      <c r="L40" s="102" t="s">
        <v>49</v>
      </c>
      <c r="M40" s="103"/>
      <c r="N40" s="103"/>
      <c r="O40" s="103"/>
      <c r="P40" s="104">
        <f>SUM(P36:P39)</f>
        <v>0</v>
      </c>
    </row>
    <row r="41" spans="1:17" customFormat="1" ht="13.8" x14ac:dyDescent="0.25">
      <c r="A41" s="105"/>
      <c r="B41" s="106"/>
      <c r="C41" s="106"/>
      <c r="D41" s="107"/>
      <c r="E41" s="108"/>
      <c r="F41" s="109"/>
      <c r="G41" s="109"/>
      <c r="H41" s="109"/>
      <c r="I41" s="110"/>
      <c r="J41" s="109"/>
      <c r="K41" s="111" t="s">
        <v>56</v>
      </c>
      <c r="L41" s="112">
        <v>0.21</v>
      </c>
      <c r="M41" s="113"/>
      <c r="N41" s="111"/>
      <c r="O41" s="114"/>
      <c r="P41" s="115">
        <f>ROUND(P40*0.21,2)</f>
        <v>0</v>
      </c>
    </row>
    <row r="42" spans="1:17" customFormat="1" ht="13.8" x14ac:dyDescent="0.25">
      <c r="A42" s="116"/>
      <c r="B42" s="117"/>
      <c r="C42" s="117"/>
      <c r="D42" s="118"/>
      <c r="E42" s="119"/>
      <c r="F42" s="120"/>
      <c r="G42" s="120"/>
      <c r="H42" s="120"/>
      <c r="I42" s="121"/>
      <c r="J42" s="120"/>
      <c r="K42" s="122" t="s">
        <v>57</v>
      </c>
      <c r="L42" s="120" t="s">
        <v>49</v>
      </c>
      <c r="M42" s="123"/>
      <c r="N42" s="124"/>
      <c r="O42" s="125"/>
      <c r="P42" s="126">
        <f>P40+P41</f>
        <v>0</v>
      </c>
    </row>
    <row r="43" spans="1:17" customFormat="1" ht="13.8" x14ac:dyDescent="0.25">
      <c r="A43" s="127"/>
      <c r="B43" s="127"/>
      <c r="C43" s="127"/>
      <c r="D43" s="128"/>
      <c r="E43" s="129"/>
      <c r="F43" s="130"/>
      <c r="G43" s="130"/>
      <c r="H43" s="130"/>
      <c r="I43" s="131"/>
      <c r="J43" s="130"/>
      <c r="K43" s="132"/>
    </row>
    <row r="44" spans="1:17" customFormat="1" ht="12" customHeight="1" x14ac:dyDescent="0.25">
      <c r="A44" s="133"/>
      <c r="B44" s="194" t="s">
        <v>58</v>
      </c>
      <c r="C44" s="194"/>
      <c r="D44" s="134" t="s">
        <v>62</v>
      </c>
      <c r="E44" s="134"/>
      <c r="F44" s="134"/>
      <c r="G44" s="134"/>
      <c r="H44" s="134"/>
      <c r="I44" s="135"/>
      <c r="J44" s="134"/>
      <c r="K44" s="136"/>
    </row>
    <row r="45" spans="1:17" customFormat="1" ht="12" customHeight="1" x14ac:dyDescent="0.25">
      <c r="A45" s="133"/>
      <c r="B45" s="173"/>
      <c r="C45" s="173"/>
      <c r="D45" s="173"/>
      <c r="E45" s="195" t="s">
        <v>59</v>
      </c>
      <c r="F45" s="195"/>
      <c r="G45" s="195"/>
      <c r="H45" s="195"/>
      <c r="I45" s="137"/>
      <c r="J45" s="136"/>
      <c r="K45" s="136"/>
    </row>
    <row r="46" spans="1:17" x14ac:dyDescent="0.25">
      <c r="B46" s="136"/>
      <c r="C46" s="138"/>
      <c r="D46" s="139"/>
      <c r="E46" s="139"/>
      <c r="F46" s="140"/>
      <c r="G46" s="141"/>
      <c r="H46" s="141"/>
      <c r="I46" s="142"/>
      <c r="J46" s="138"/>
      <c r="K46" s="143"/>
      <c r="L46" s="138"/>
      <c r="M46" s="138"/>
      <c r="N46" s="136"/>
      <c r="O46" s="136"/>
      <c r="P46" s="136"/>
    </row>
    <row r="47" spans="1:17" x14ac:dyDescent="0.25">
      <c r="B47" s="136"/>
      <c r="C47" s="138"/>
      <c r="D47" s="173"/>
      <c r="E47" s="173"/>
      <c r="F47" s="173"/>
      <c r="G47" s="141"/>
      <c r="H47" s="141"/>
      <c r="I47" s="142"/>
      <c r="J47" s="138"/>
      <c r="K47" s="173"/>
      <c r="L47" s="173"/>
      <c r="M47" s="173"/>
      <c r="N47" s="136"/>
      <c r="O47" s="136"/>
      <c r="P47" s="136"/>
    </row>
    <row r="48" spans="1:17" s="37" customFormat="1" x14ac:dyDescent="0.25">
      <c r="A48" s="144"/>
      <c r="B48" s="145"/>
      <c r="C48" s="146"/>
      <c r="D48" s="147"/>
      <c r="E48" s="147"/>
      <c r="F48" s="148"/>
      <c r="G48" s="149"/>
      <c r="H48" s="149"/>
      <c r="I48" s="150"/>
      <c r="J48" s="149"/>
      <c r="K48" s="151"/>
      <c r="L48" s="152"/>
      <c r="M48" s="153"/>
    </row>
    <row r="56" spans="14:14" x14ac:dyDescent="0.25">
      <c r="N56" s="6"/>
    </row>
  </sheetData>
  <mergeCells count="29">
    <mergeCell ref="Q15:Q17"/>
    <mergeCell ref="J35:K35"/>
    <mergeCell ref="B44:C44"/>
    <mergeCell ref="B45:D45"/>
    <mergeCell ref="E45:H45"/>
    <mergeCell ref="N15:N17"/>
    <mergeCell ref="O15:O17"/>
    <mergeCell ref="P15:P17"/>
    <mergeCell ref="D47:F47"/>
    <mergeCell ref="K47:M47"/>
    <mergeCell ref="K15:K17"/>
    <mergeCell ref="L15:L17"/>
    <mergeCell ref="M15:M17"/>
    <mergeCell ref="E15:E17"/>
    <mergeCell ref="F15:F17"/>
    <mergeCell ref="G15:G17"/>
    <mergeCell ref="H15:H17"/>
    <mergeCell ref="I15:I17"/>
    <mergeCell ref="J15:J17"/>
    <mergeCell ref="A1:P1"/>
    <mergeCell ref="A3:P3"/>
    <mergeCell ref="A4:P4"/>
    <mergeCell ref="G12:H12"/>
    <mergeCell ref="A14:A17"/>
    <mergeCell ref="B14:B17"/>
    <mergeCell ref="C14:C17"/>
    <mergeCell ref="D14:D17"/>
    <mergeCell ref="E14:K14"/>
    <mergeCell ref="L14:P14"/>
  </mergeCells>
  <conditionalFormatting sqref="E47 L47">
    <cfRule type="expression" priority="1" stopIfTrue="1">
      <formula>#REF!</formula>
    </cfRule>
  </conditionalFormatting>
  <pageMargins left="0.31" right="0.12" top="0.66" bottom="0.46" header="0.33" footer="0.15"/>
  <pageSetup paperSize="9" scale="74" fitToHeight="3" orientation="landscape" horizontalDpi="4294967295" verticalDpi="300" r:id="rId1"/>
  <headerFooter alignWithMargins="0"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Darba apjoms</vt:lpstr>
      <vt:lpstr>'Darba apjoms'!Drukas_apgabals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Alandma</dc:creator>
  <cp:lastModifiedBy>Lietotajs</cp:lastModifiedBy>
  <dcterms:created xsi:type="dcterms:W3CDTF">2023-03-16T08:51:59Z</dcterms:created>
  <dcterms:modified xsi:type="dcterms:W3CDTF">2023-03-23T08:38:37Z</dcterms:modified>
</cp:coreProperties>
</file>