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9bc1682f-c15b-4db9-8316-31eba5988c6c/"/>
    </mc:Choice>
  </mc:AlternateContent>
  <bookViews>
    <workbookView xWindow="-120" yWindow="-120" windowWidth="29040" windowHeight="15840"/>
  </bookViews>
  <sheets>
    <sheet name="OH_Polija" sheetId="3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3" l="1"/>
  <c r="H40" i="3"/>
  <c r="D26" i="3" l="1"/>
  <c r="H26" i="3" s="1"/>
  <c r="F30" i="3" l="1"/>
  <c r="D27" i="3" l="1"/>
  <c r="H27" i="3" l="1"/>
  <c r="H30" i="3"/>
  <c r="H28" i="3"/>
  <c r="H31" i="3" l="1"/>
  <c r="H41" i="3" s="1"/>
  <c r="H42" i="3" s="1"/>
  <c r="J9" i="3" l="1"/>
  <c r="J8" i="3" s="1"/>
  <c r="J10" i="3" l="1"/>
  <c r="J11" i="3" s="1"/>
  <c r="J12" i="3" l="1"/>
  <c r="M12" i="3" s="1"/>
  <c r="M11" i="3"/>
  <c r="L11" i="3" s="1"/>
  <c r="K11" i="3" s="1"/>
  <c r="M10" i="3"/>
  <c r="L10" i="3" s="1"/>
  <c r="K10" i="3" s="1"/>
  <c r="O10" i="3" s="1"/>
  <c r="O11" i="3" l="1"/>
  <c r="J13" i="3"/>
  <c r="J14" i="3" s="1"/>
  <c r="M14" i="3" s="1"/>
  <c r="L14" i="3" s="1"/>
  <c r="L12" i="3"/>
  <c r="K12" i="3" s="1"/>
  <c r="O12" i="3" s="1"/>
  <c r="J16" i="3" l="1"/>
  <c r="J18" i="3" s="1"/>
  <c r="O16" i="3" s="1"/>
  <c r="M13" i="3"/>
  <c r="L13" i="3" s="1"/>
  <c r="K13" i="3" s="1"/>
  <c r="O13" i="3" s="1"/>
  <c r="K14" i="3"/>
  <c r="O14" i="3" s="1"/>
  <c r="K20" i="3" l="1"/>
  <c r="K21" i="3" s="1"/>
  <c r="K22" i="3" s="1"/>
  <c r="G35" i="3" s="1"/>
</calcChain>
</file>

<file path=xl/sharedStrings.xml><?xml version="1.0" encoding="utf-8"?>
<sst xmlns="http://schemas.openxmlformats.org/spreadsheetml/2006/main" count="56" uniqueCount="47">
  <si>
    <t>Izdevumu tāme</t>
  </si>
  <si>
    <t>Nr.</t>
  </si>
  <si>
    <t>Mērv 1</t>
  </si>
  <si>
    <t>Daudz 1</t>
  </si>
  <si>
    <t>Mērv 2</t>
  </si>
  <si>
    <t>Daudz 2</t>
  </si>
  <si>
    <t>Cena</t>
  </si>
  <si>
    <t>Summa</t>
  </si>
  <si>
    <t>pers</t>
  </si>
  <si>
    <t>dienas</t>
  </si>
  <si>
    <t>KOPĀ</t>
  </si>
  <si>
    <t>Summa vārdiem:</t>
  </si>
  <si>
    <t>EUR</t>
  </si>
  <si>
    <t>naktis</t>
  </si>
  <si>
    <t>Sagatavoja:</t>
  </si>
  <si>
    <t>Izdevumu pozīcija</t>
  </si>
  <si>
    <t xml:space="preserve">Sportisti </t>
  </si>
  <si>
    <t xml:space="preserve">Treneri </t>
  </si>
  <si>
    <t>litri</t>
  </si>
  <si>
    <t>Limbažu  novadu Sporta skola</t>
  </si>
  <si>
    <t>Limbažu novada Sporta skolas</t>
  </si>
  <si>
    <t>"Olympic Hopes"</t>
  </si>
  <si>
    <t>Naktsmītnes ceļā</t>
  </si>
  <si>
    <t>direktores vietniece Inese Dubulte</t>
  </si>
  <si>
    <t xml:space="preserve">Apdrošināšana </t>
  </si>
  <si>
    <t>Poznaņa, Polija</t>
  </si>
  <si>
    <t>Kaspars Močāns, Igo Ažuks, Andriana Bogdanova</t>
  </si>
  <si>
    <t>17.07.2023.</t>
  </si>
  <si>
    <t>05.-11.09.2023.</t>
  </si>
  <si>
    <t xml:space="preserve">Dienas nauda ceļā treneriem </t>
  </si>
  <si>
    <t>Akreditācija (Naktsmītnes, ēdināšana, dalības maksa)</t>
  </si>
  <si>
    <t>Plānotie ieņēmumi:</t>
  </si>
  <si>
    <t>Valūta</t>
  </si>
  <si>
    <t>Kopā</t>
  </si>
  <si>
    <t>Plānotie ieņēmumi KOPĀ:</t>
  </si>
  <si>
    <t xml:space="preserve">Sporta skolas budžets </t>
  </si>
  <si>
    <t xml:space="preserve">Limbažu novada pašvaldības līdzfinansējums </t>
  </si>
  <si>
    <t xml:space="preserve"> EUR </t>
  </si>
  <si>
    <t>Transporta izdevumi, sporta skolas  2 mikroautobusiem</t>
  </si>
  <si>
    <t>Piešķirtais finansējums Sporta skolas audzēkņu dalībai starptautiskās sacensībās 1 audzēknim:</t>
  </si>
  <si>
    <t>gb</t>
  </si>
  <si>
    <t>Lauma Močāne, Edgars Bitmanis, Oskars Paimetovs, Diāna Pojarkova, Adrians Podenskis, Marietta Mališeva, Beāte Skreitule, Magdalēna Kreišmane, Toms Mihalovičs</t>
  </si>
  <si>
    <t>starptautiskām sacensībām smaiļošanā un kanoe airēšanā</t>
  </si>
  <si>
    <t>PIELIKUMS</t>
  </si>
  <si>
    <t>Limbažu novada domes</t>
  </si>
  <si>
    <t>27.07.2023. sēdes lēmumam Nr.591</t>
  </si>
  <si>
    <t>(protokols Nr.8, 17.)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</si>
</sst>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indexed="1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2" fontId="3" fillId="0" borderId="0" xfId="0" applyNumberFormat="1" applyFont="1"/>
    <xf numFmtId="0" fontId="3" fillId="0" borderId="0" xfId="0" applyFont="1"/>
    <xf numFmtId="2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5" fillId="0" borderId="0" xfId="1" applyFont="1"/>
    <xf numFmtId="164" fontId="3" fillId="0" borderId="0" xfId="1" applyNumberFormat="1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2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</cellXfs>
  <cellStyles count="2">
    <cellStyle name="Normal_rekins" xfId="1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workbookViewId="0">
      <selection activeCell="E2" sqref="E2:H2"/>
    </sheetView>
  </sheetViews>
  <sheetFormatPr defaultRowHeight="15.75" x14ac:dyDescent="0.25"/>
  <cols>
    <col min="1" max="1" width="3.85546875" style="1" customWidth="1"/>
    <col min="2" max="2" width="38.28515625" style="1" customWidth="1"/>
    <col min="3" max="3" width="6.42578125" style="11" customWidth="1"/>
    <col min="4" max="4" width="6.5703125" style="11" customWidth="1"/>
    <col min="5" max="5" width="8.28515625" style="11" customWidth="1"/>
    <col min="6" max="6" width="5.7109375" style="11" customWidth="1"/>
    <col min="7" max="7" width="7.28515625" style="11" customWidth="1"/>
    <col min="8" max="8" width="12.85546875" style="10" customWidth="1"/>
    <col min="9" max="9" width="0" style="1" hidden="1" customWidth="1"/>
    <col min="10" max="15" width="9.140625" style="1" hidden="1" customWidth="1"/>
    <col min="16" max="16" width="12.42578125" style="1" hidden="1" customWidth="1"/>
    <col min="17" max="20" width="0" style="1" hidden="1" customWidth="1"/>
    <col min="21" max="21" width="1.42578125" style="1" customWidth="1"/>
    <col min="22" max="16384" width="9.140625" style="1"/>
  </cols>
  <sheetData>
    <row r="1" spans="1:15" x14ac:dyDescent="0.25">
      <c r="E1" s="45" t="s">
        <v>43</v>
      </c>
      <c r="F1" s="45"/>
      <c r="G1" s="45"/>
      <c r="H1" s="45"/>
    </row>
    <row r="2" spans="1:15" s="35" customFormat="1" x14ac:dyDescent="0.25">
      <c r="C2" s="34"/>
      <c r="D2" s="34"/>
      <c r="E2" s="44" t="s">
        <v>44</v>
      </c>
      <c r="F2" s="44"/>
      <c r="G2" s="44"/>
      <c r="H2" s="44"/>
    </row>
    <row r="3" spans="1:15" s="35" customFormat="1" x14ac:dyDescent="0.25">
      <c r="C3" s="34"/>
      <c r="D3" s="34"/>
      <c r="E3" s="44" t="s">
        <v>45</v>
      </c>
      <c r="F3" s="44"/>
      <c r="G3" s="44"/>
      <c r="H3" s="44"/>
    </row>
    <row r="4" spans="1:15" s="35" customFormat="1" x14ac:dyDescent="0.25">
      <c r="C4" s="34"/>
      <c r="D4" s="34"/>
      <c r="E4" s="44" t="s">
        <v>46</v>
      </c>
      <c r="F4" s="44"/>
      <c r="G4" s="44"/>
      <c r="H4" s="44"/>
    </row>
    <row r="5" spans="1:15" x14ac:dyDescent="0.25">
      <c r="H5" s="24"/>
    </row>
    <row r="6" spans="1:15" ht="20.25" x14ac:dyDescent="0.25">
      <c r="A6" s="40" t="s">
        <v>20</v>
      </c>
      <c r="B6" s="40"/>
      <c r="C6" s="40"/>
      <c r="D6" s="40"/>
      <c r="E6" s="40"/>
      <c r="F6" s="40"/>
      <c r="G6" s="40"/>
      <c r="H6" s="40"/>
    </row>
    <row r="7" spans="1:15" ht="18.75" x14ac:dyDescent="0.25">
      <c r="B7" s="43" t="s">
        <v>0</v>
      </c>
      <c r="C7" s="43"/>
      <c r="D7" s="43"/>
      <c r="E7" s="43"/>
      <c r="F7" s="43"/>
      <c r="G7" s="43"/>
      <c r="H7" s="43"/>
      <c r="I7" s="43"/>
    </row>
    <row r="8" spans="1:15" ht="18.75" x14ac:dyDescent="0.25">
      <c r="A8" s="43" t="s">
        <v>42</v>
      </c>
      <c r="B8" s="43"/>
      <c r="C8" s="43"/>
      <c r="D8" s="43"/>
      <c r="E8" s="43"/>
      <c r="F8" s="43"/>
      <c r="G8" s="43"/>
      <c r="H8" s="43"/>
      <c r="J8" s="4">
        <f>J9</f>
        <v>7155</v>
      </c>
      <c r="K8" s="5"/>
      <c r="L8" s="5"/>
      <c r="M8" s="5"/>
      <c r="N8" s="5"/>
      <c r="O8" s="5"/>
    </row>
    <row r="9" spans="1:15" ht="18.75" x14ac:dyDescent="0.25">
      <c r="A9" s="43" t="s">
        <v>21</v>
      </c>
      <c r="B9" s="43"/>
      <c r="C9" s="43"/>
      <c r="D9" s="43"/>
      <c r="E9" s="43"/>
      <c r="F9" s="43"/>
      <c r="G9" s="43"/>
      <c r="H9" s="43"/>
      <c r="J9" s="2">
        <f>H31</f>
        <v>7155</v>
      </c>
      <c r="K9" s="3"/>
      <c r="L9" s="3"/>
      <c r="M9" s="3"/>
      <c r="N9" s="3"/>
      <c r="O9" s="3"/>
    </row>
    <row r="10" spans="1:15" ht="18.75" x14ac:dyDescent="0.25">
      <c r="A10" s="43" t="s">
        <v>25</v>
      </c>
      <c r="B10" s="43"/>
      <c r="C10" s="43"/>
      <c r="D10" s="43"/>
      <c r="E10" s="43"/>
      <c r="F10" s="43"/>
      <c r="G10" s="43"/>
      <c r="H10" s="43"/>
      <c r="J10" s="6">
        <f>ROUNDDOWN(J8/10000,0)</f>
        <v>0</v>
      </c>
      <c r="K10" s="6" t="str">
        <f>IF(J10=1,L10,(IF(J10=2,"div",(IF(J10=3,"trīs",(IF(J10=4,"četr",(IF(J10=5,"piec",(IF(J10=6,"seš",(IF(J10=7,"septiņ",(IF(J10=8,"astoņ",L10)))))))))))))))</f>
        <v/>
      </c>
      <c r="L10" s="6" t="str">
        <f>IF(J10=9,"deviņ",(IF((J10*10+J11)=10,"desmit",(IF((J10*10+J11)=11,"vienpadsmit",(IF((J10*10+J11)=12,"divpadsmit",(IF((J10*10+J11)=13,"trīspadsmit",(IF((J10*10+J11)=14,"četrpadsmit",(IF((J10*10+J11)=15,"piecpadsmit",M10)))))))))))))</f>
        <v/>
      </c>
      <c r="M10" s="6" t="str">
        <f>IF((J10*10+J11)=16,"Sešpadsmit",(IF((J10*10+J11)=17,"Septiņpadsmit",(IF((J10*10+J11)=18,"Astoņpadsmit",(IF((J10*10+J11)=19,"Deviņpadsmit","")))))))</f>
        <v/>
      </c>
      <c r="N10" s="6"/>
      <c r="O10" s="7" t="str">
        <f>IF(K10="","",IF(J10=1,K10&amp;"",K10&amp;"desmit"))</f>
        <v/>
      </c>
    </row>
    <row r="11" spans="1:15" ht="18.75" x14ac:dyDescent="0.25">
      <c r="A11" s="43" t="s">
        <v>28</v>
      </c>
      <c r="B11" s="43"/>
      <c r="C11" s="43"/>
      <c r="D11" s="43"/>
      <c r="E11" s="43"/>
      <c r="F11" s="43"/>
      <c r="G11" s="43"/>
      <c r="H11" s="43"/>
      <c r="J11" s="6">
        <f>ROUNDDOWN((J8-J10*10000)/1000,0)</f>
        <v>7</v>
      </c>
      <c r="K11" s="6" t="str">
        <f>IF(J10=1,"",(IF(J11=2,"divi",(IF(J11=3,"trīs",(IF(J11=4,"četri",(IF(J11=5,"pieci",(IF(J11=6,"seši",(IF(J11=7,"septiņi",(IF(J11=1,"viens",L11)))))))))))))))</f>
        <v>septiņi</v>
      </c>
      <c r="L11" s="6" t="str">
        <f>IF(J11=8,"astoņi",(IF(J11=9,"deviņi",(IF(J11=10,"desmit",(IF(J11=11,"vienpadsmit",(IF(J11=12,"divpadsmit",(IF(J11=13,"trīspadsmit",(IF(J11=14,"četrpadsmit",(IF(J11=15,"piecpadsmit",M11)))))))))))))))</f>
        <v/>
      </c>
      <c r="M11" s="6" t="str">
        <f>IF(J11=15,"Piecpadsmit",(IF(J11=17,"Septiņpadsmit",(IF(J11=18,"Astoņpadsmit",(IF(J11=19,"Deviņpadsmit",(IF(J11=20,"Divdesmit",(IF(J11=16,"Sešpadsmit","")))))))))))</f>
        <v/>
      </c>
      <c r="N11" s="6"/>
      <c r="O11" s="7" t="str">
        <f>IF(K11&lt;&gt;"",(IF(K11="Viens",K11&amp;" tūkstotis ",K11&amp;" tūkstoši ")),IF(K10&lt;&gt;""," tūkstoši ",""))</f>
        <v xml:space="preserve">septiņi tūkstoši </v>
      </c>
    </row>
    <row r="12" spans="1:15" ht="9.75" customHeight="1" x14ac:dyDescent="0.25">
      <c r="A12" s="43"/>
      <c r="B12" s="43"/>
      <c r="C12" s="43"/>
      <c r="D12" s="43"/>
      <c r="E12" s="43"/>
      <c r="F12" s="43"/>
      <c r="G12" s="43"/>
      <c r="H12" s="43"/>
      <c r="J12" s="6">
        <f>ROUNDDOWN((J8-J10*10000-J11*1000)/100,0)</f>
        <v>1</v>
      </c>
      <c r="K12" s="6" t="str">
        <f>IF(J12&gt;=10,M12,(IF(J12=2,"divi",(IF(J12=3,"trīs",(IF(J12=4,"četri",(IF(J12=5,"pieci",(IF(J12=6,"seši",(IF(J12=7,"septiņi",(IF(J12=1,"viens",L12)))))))))))))))</f>
        <v>viens</v>
      </c>
      <c r="L12" s="6" t="str">
        <f>IF(J12=8,"astoņi",(IF(J12=9,"deviņi",M12)))</f>
        <v/>
      </c>
      <c r="M12" s="6" t="str">
        <f>IF(J12=16,"Sešpadsmit",(IF(J12=17,"Septiņpadsmit",(IF(J12=18,"Astoņpadsmit",(IF(J12=19,"Deviņpadsmit",(IF(J12=20,"Divdesmit",(IF(J12=21,"Divdesmit viens","")))))))))))</f>
        <v/>
      </c>
      <c r="N12" s="6"/>
      <c r="O12" s="7" t="str">
        <f>IF(K12="","",(IF(K12="Viens",K12&amp;" simts ",K12&amp;" simti ")))</f>
        <v xml:space="preserve">viens simts </v>
      </c>
    </row>
    <row r="13" spans="1:15" x14ac:dyDescent="0.25">
      <c r="J13" s="6">
        <f>ROUNDDOWN((J8-J10*10000-J11*1000-J12*100)/10,0)</f>
        <v>5</v>
      </c>
      <c r="K13" s="6" t="str">
        <f>IF(J13=1,L13,(IF(J13=2,"div",(IF(J13=3,"trīs",(IF(J13=4,"četr",(IF(J13=5,"piec",(IF(J13=6,"seš",(IF(J13=7,"septiņ",(IF(J13=8,"astoņ",L13)))))))))))))))</f>
        <v>piec</v>
      </c>
      <c r="L13" s="6" t="str">
        <f>IF(J13=9,"deviņ",(IF((J13*10+J14)=10,"desmit",(IF((J13*10+J14)=11,"vienpadsmit",(IF((J13*10+J14)=12,"divpadsmit",(IF((J13*10+J14)=13,"trīspadsmit",(IF((J13*10+J14)=14,"četrpadsmit",(IF((J13*10+J14)=15,"piecpadsmit",M13)))))))))))))</f>
        <v/>
      </c>
      <c r="M13" s="6" t="str">
        <f>IF((J13*10+J14)=16,"Sešpadsmit",(IF((J13*10+J14)=17,"Septiņpadsmit",(IF((J13*10+J14)=18,"Astoņpadsmit",(IF((J13*10+J14)=19,"Deviņpadsmit","")))))))</f>
        <v/>
      </c>
      <c r="N13" s="6"/>
      <c r="O13" s="7" t="str">
        <f>IF(K13="","",(IF(J13=1,K13&amp;"",K13&amp;"desmit ")))</f>
        <v xml:space="preserve">piecdesmit </v>
      </c>
    </row>
    <row r="14" spans="1:15" x14ac:dyDescent="0.25">
      <c r="A14" s="13">
        <v>9</v>
      </c>
      <c r="B14" s="9" t="s">
        <v>16</v>
      </c>
      <c r="C14" s="9"/>
      <c r="D14" s="9"/>
      <c r="E14" s="9"/>
      <c r="F14" s="9"/>
      <c r="G14" s="9"/>
      <c r="H14" s="9"/>
      <c r="J14" s="6">
        <f>ROUNDDOWN((J8-J10*10000-J11*1000-J12*100-J13*10),0)</f>
        <v>5</v>
      </c>
      <c r="K14" s="6" t="str">
        <f>IF(J13=1," ",(IF(J14=2,"divi",(IF(J14=3,"trīs",(IF(J14=4,"četri",(IF(J14=5,"pieci",(IF(J14=6,"seši",(IF(J14=7,"septiņi",(IF(J14=1,"viens",L14)))))))))))))))</f>
        <v>pieci</v>
      </c>
      <c r="L14" s="6" t="str">
        <f>IF(J14=8,"astoņi",(IF(J14=9,"deviņi",M14)))</f>
        <v/>
      </c>
      <c r="M14" s="6" t="str">
        <f>IF(J14=16,"Sešpadsmit",(IF(J14=17,"Septiņpadsmit",(IF(J14=18,"Astoņpadsmit",(IF(J14=19,"Deviņpadsmit",(IF(J14=20,"Divdesmit",(IF(J14=21,"Divdesmit viens","")))))))))))</f>
        <v/>
      </c>
      <c r="N14" s="6"/>
      <c r="O14" s="7" t="str">
        <f>IF(K14=""," euro ",(IF(K14="Viens",K14&amp;" euro ",K14&amp;" euro ")))</f>
        <v xml:space="preserve">pieci euro </v>
      </c>
    </row>
    <row r="15" spans="1:15" s="14" customFormat="1" ht="36" customHeight="1" x14ac:dyDescent="0.25">
      <c r="A15" s="36" t="s">
        <v>41</v>
      </c>
      <c r="B15" s="36"/>
      <c r="C15" s="36"/>
      <c r="D15" s="36"/>
      <c r="E15" s="36"/>
      <c r="F15" s="36"/>
      <c r="G15" s="36"/>
      <c r="H15" s="36"/>
      <c r="J15" s="6"/>
      <c r="K15" s="6"/>
      <c r="L15" s="6"/>
      <c r="M15" s="6"/>
      <c r="N15" s="6"/>
      <c r="O15" s="6"/>
    </row>
    <row r="16" spans="1:15" ht="17.25" hidden="1" customHeight="1" x14ac:dyDescent="0.25">
      <c r="A16" s="41"/>
      <c r="B16" s="41"/>
      <c r="C16" s="41"/>
      <c r="D16" s="41"/>
      <c r="E16" s="41"/>
      <c r="F16" s="41"/>
      <c r="G16" s="41"/>
      <c r="H16" s="41"/>
      <c r="J16" s="8">
        <f>((J8-J10*10000-J11*1000-J12*100-J13*10)-J14)*100</f>
        <v>0</v>
      </c>
      <c r="K16" s="6"/>
      <c r="L16" s="6"/>
      <c r="M16" s="6"/>
      <c r="N16" s="6"/>
      <c r="O16" s="7" t="str">
        <f>ROUND(J16,0)&amp;IF(J18=1," cents"," centi")</f>
        <v>0 centi</v>
      </c>
    </row>
    <row r="17" spans="1:15" ht="17.25" hidden="1" customHeight="1" x14ac:dyDescent="0.25">
      <c r="A17" s="12"/>
      <c r="B17" s="25"/>
      <c r="C17" s="12"/>
      <c r="D17" s="12"/>
      <c r="E17" s="12"/>
      <c r="F17" s="12"/>
      <c r="G17" s="12"/>
      <c r="H17" s="12"/>
      <c r="J17" s="8"/>
      <c r="K17" s="6"/>
      <c r="L17" s="6"/>
      <c r="M17" s="6"/>
      <c r="N17" s="6"/>
      <c r="O17" s="7"/>
    </row>
    <row r="18" spans="1:15" x14ac:dyDescent="0.25">
      <c r="A18" s="41"/>
      <c r="B18" s="41"/>
      <c r="C18" s="41"/>
      <c r="D18" s="41"/>
      <c r="E18" s="41"/>
      <c r="F18" s="41"/>
      <c r="G18" s="41"/>
      <c r="H18" s="41"/>
      <c r="J18" s="6">
        <f>ROUND(J16-(ROUNDDOWN(J16/10,0)*10),0)</f>
        <v>0</v>
      </c>
      <c r="K18" s="6"/>
      <c r="L18" s="6"/>
      <c r="M18" s="6"/>
      <c r="N18" s="6"/>
      <c r="O18" s="7"/>
    </row>
    <row r="19" spans="1:15" hidden="1" x14ac:dyDescent="0.25">
      <c r="A19" s="12"/>
      <c r="B19" s="12"/>
      <c r="C19" s="12"/>
      <c r="D19" s="12"/>
      <c r="E19" s="12"/>
      <c r="F19" s="12"/>
      <c r="G19" s="12"/>
      <c r="H19" s="12"/>
      <c r="J19" s="6"/>
      <c r="K19" s="6"/>
      <c r="L19" s="6"/>
      <c r="M19" s="6"/>
      <c r="N19" s="6"/>
      <c r="O19" s="7"/>
    </row>
    <row r="20" spans="1:15" hidden="1" x14ac:dyDescent="0.25">
      <c r="A20" s="42"/>
      <c r="B20" s="42"/>
      <c r="C20" s="42"/>
      <c r="D20" s="42"/>
      <c r="E20" s="42"/>
      <c r="F20" s="42"/>
      <c r="G20" s="42"/>
      <c r="H20" s="42"/>
      <c r="J20" s="6"/>
      <c r="K20" s="6" t="str">
        <f>IF((J8&lt;1),"Nulle lati",O10&amp;O11&amp;O12&amp;O13&amp;O14&amp;O16)</f>
        <v>septiņi tūkstoši viens simts piecdesmit pieci euro 0 centi</v>
      </c>
      <c r="L20" s="6"/>
      <c r="M20" s="6"/>
      <c r="N20" s="6"/>
      <c r="O20" s="7"/>
    </row>
    <row r="21" spans="1:15" x14ac:dyDescent="0.25">
      <c r="A21" s="13">
        <v>3</v>
      </c>
      <c r="B21" s="9" t="s">
        <v>17</v>
      </c>
      <c r="C21" s="9"/>
      <c r="D21" s="9"/>
      <c r="E21" s="9"/>
      <c r="F21" s="9"/>
      <c r="G21" s="9"/>
      <c r="H21" s="9"/>
      <c r="J21" s="6"/>
      <c r="K21" s="6" t="str">
        <f>PROPER(LEFT(K20,2))&amp;MID(K20,3,256)</f>
        <v>Septiņi tūkstoši viens simts piecdesmit pieci euro 0 centi</v>
      </c>
      <c r="L21" s="6"/>
      <c r="M21" s="6"/>
      <c r="N21" s="6"/>
      <c r="O21" s="6"/>
    </row>
    <row r="22" spans="1:15" x14ac:dyDescent="0.25">
      <c r="A22" s="41" t="s">
        <v>26</v>
      </c>
      <c r="B22" s="41"/>
      <c r="C22" s="41"/>
      <c r="D22" s="41"/>
      <c r="E22" s="41"/>
      <c r="F22" s="41"/>
      <c r="G22" s="41"/>
      <c r="H22" s="41"/>
      <c r="J22" s="6"/>
      <c r="K22" s="6" t="str">
        <f>PROPER(LEFT(K21,2))&amp;MID(K21,3,256)</f>
        <v>Septiņi tūkstoši viens simts piecdesmit pieci euro 0 centi</v>
      </c>
      <c r="L22" s="6"/>
      <c r="M22" s="6"/>
      <c r="N22" s="6"/>
      <c r="O22" s="6"/>
    </row>
    <row r="23" spans="1:15" x14ac:dyDescent="0.25">
      <c r="A23" s="12"/>
      <c r="B23" s="12"/>
      <c r="C23" s="12"/>
      <c r="D23" s="12"/>
      <c r="E23" s="12"/>
      <c r="F23" s="12"/>
      <c r="G23" s="12"/>
      <c r="H23" s="12"/>
      <c r="J23" s="6"/>
      <c r="K23" s="6"/>
      <c r="L23" s="6"/>
      <c r="M23" s="6"/>
      <c r="N23" s="6"/>
      <c r="O23" s="6"/>
    </row>
    <row r="24" spans="1:15" ht="14.25" customHeight="1" x14ac:dyDescent="0.25"/>
    <row r="25" spans="1:15" x14ac:dyDescent="0.25">
      <c r="A25" s="26" t="s">
        <v>1</v>
      </c>
      <c r="B25" s="26" t="s">
        <v>15</v>
      </c>
      <c r="C25" s="27" t="s">
        <v>2</v>
      </c>
      <c r="D25" s="27" t="s">
        <v>3</v>
      </c>
      <c r="E25" s="27" t="s">
        <v>4</v>
      </c>
      <c r="F25" s="27" t="s">
        <v>5</v>
      </c>
      <c r="G25" s="27" t="s">
        <v>6</v>
      </c>
      <c r="H25" s="27" t="s">
        <v>7</v>
      </c>
    </row>
    <row r="26" spans="1:15" ht="28.5" customHeight="1" x14ac:dyDescent="0.25">
      <c r="A26" s="11">
        <v>1</v>
      </c>
      <c r="B26" s="18" t="s">
        <v>30</v>
      </c>
      <c r="C26" s="15" t="s">
        <v>8</v>
      </c>
      <c r="D26" s="15">
        <f>A14+A21</f>
        <v>12</v>
      </c>
      <c r="E26" s="15" t="s">
        <v>9</v>
      </c>
      <c r="F26" s="15">
        <v>4</v>
      </c>
      <c r="G26" s="16">
        <v>110</v>
      </c>
      <c r="H26" s="17">
        <f>D26*F26*G26</f>
        <v>5280</v>
      </c>
    </row>
    <row r="27" spans="1:15" x14ac:dyDescent="0.25">
      <c r="A27" s="11">
        <v>2</v>
      </c>
      <c r="B27" s="18" t="s">
        <v>22</v>
      </c>
      <c r="C27" s="15" t="s">
        <v>8</v>
      </c>
      <c r="D27" s="15">
        <f>A14+A21</f>
        <v>12</v>
      </c>
      <c r="E27" s="15" t="s">
        <v>13</v>
      </c>
      <c r="F27" s="15">
        <v>2</v>
      </c>
      <c r="G27" s="16">
        <v>35</v>
      </c>
      <c r="H27" s="17">
        <f>D27*F27*G27</f>
        <v>840</v>
      </c>
    </row>
    <row r="28" spans="1:15" x14ac:dyDescent="0.25">
      <c r="A28" s="11">
        <v>3</v>
      </c>
      <c r="B28" s="23" t="s">
        <v>29</v>
      </c>
      <c r="C28" s="11" t="s">
        <v>8</v>
      </c>
      <c r="D28" s="11">
        <v>3</v>
      </c>
      <c r="E28" s="11" t="s">
        <v>9</v>
      </c>
      <c r="F28" s="11">
        <v>3</v>
      </c>
      <c r="G28" s="19">
        <v>35</v>
      </c>
      <c r="H28" s="17">
        <f>D28*F28*G28</f>
        <v>315</v>
      </c>
    </row>
    <row r="29" spans="1:15" ht="31.5" x14ac:dyDescent="0.25">
      <c r="A29" s="11">
        <v>4</v>
      </c>
      <c r="B29" s="23" t="s">
        <v>38</v>
      </c>
      <c r="C29" s="11" t="s">
        <v>40</v>
      </c>
      <c r="D29" s="11">
        <v>2</v>
      </c>
      <c r="E29" s="11" t="s">
        <v>18</v>
      </c>
      <c r="F29" s="11">
        <v>200</v>
      </c>
      <c r="G29" s="19">
        <v>1.5</v>
      </c>
      <c r="H29" s="17">
        <f>F29*G29*D29</f>
        <v>600</v>
      </c>
    </row>
    <row r="30" spans="1:15" ht="18.75" customHeight="1" x14ac:dyDescent="0.25">
      <c r="A30" s="28">
        <v>5</v>
      </c>
      <c r="B30" s="29" t="s">
        <v>24</v>
      </c>
      <c r="C30" s="28"/>
      <c r="D30" s="28"/>
      <c r="E30" s="28" t="s">
        <v>8</v>
      </c>
      <c r="F30" s="28">
        <f>A14+A21</f>
        <v>12</v>
      </c>
      <c r="G30" s="30">
        <v>10</v>
      </c>
      <c r="H30" s="31">
        <f>F30*G30</f>
        <v>120</v>
      </c>
    </row>
    <row r="31" spans="1:15" ht="20.100000000000001" customHeight="1" x14ac:dyDescent="0.25">
      <c r="B31" s="9" t="s">
        <v>10</v>
      </c>
      <c r="C31" s="10"/>
      <c r="D31" s="10"/>
      <c r="E31" s="10"/>
      <c r="F31" s="10"/>
      <c r="G31" s="10" t="s">
        <v>12</v>
      </c>
      <c r="H31" s="17">
        <f>SUM(H26:H30)</f>
        <v>7155</v>
      </c>
    </row>
    <row r="32" spans="1:15" ht="20.100000000000001" customHeight="1" x14ac:dyDescent="0.25">
      <c r="B32" s="9"/>
      <c r="C32" s="10"/>
      <c r="D32" s="10"/>
      <c r="E32" s="10"/>
      <c r="F32" s="10"/>
      <c r="G32" s="10"/>
      <c r="H32" s="17"/>
    </row>
    <row r="33" spans="1:8" ht="20.100000000000001" customHeight="1" x14ac:dyDescent="0.25">
      <c r="A33" s="20" t="s">
        <v>11</v>
      </c>
      <c r="C33" s="10"/>
      <c r="D33" s="10"/>
      <c r="E33" s="10"/>
      <c r="F33" s="10"/>
      <c r="G33" s="10"/>
      <c r="H33" s="17"/>
    </row>
    <row r="34" spans="1:8" ht="20.100000000000001" hidden="1" customHeight="1" x14ac:dyDescent="0.25">
      <c r="A34" s="20"/>
      <c r="C34" s="15"/>
      <c r="D34" s="15"/>
      <c r="E34" s="15"/>
      <c r="F34" s="15"/>
      <c r="G34" s="15"/>
      <c r="H34" s="15"/>
    </row>
    <row r="35" spans="1:8" ht="14.25" customHeight="1" x14ac:dyDescent="0.25">
      <c r="C35" s="1"/>
      <c r="D35" s="21"/>
      <c r="E35" s="21"/>
      <c r="F35" s="21"/>
      <c r="G35" s="22" t="str">
        <f>K22</f>
        <v>Septiņi tūkstoši viens simts piecdesmit pieci euro 0 centi</v>
      </c>
      <c r="H35" s="21"/>
    </row>
    <row r="36" spans="1:8" ht="14.25" customHeight="1" x14ac:dyDescent="0.25">
      <c r="A36" s="20"/>
      <c r="C36" s="1"/>
      <c r="D36" s="21"/>
      <c r="E36" s="21"/>
      <c r="F36" s="21"/>
      <c r="G36" s="22"/>
      <c r="H36" s="21"/>
    </row>
    <row r="37" spans="1:8" ht="14.25" customHeight="1" x14ac:dyDescent="0.25">
      <c r="H37" s="11"/>
    </row>
    <row r="38" spans="1:8" x14ac:dyDescent="0.25">
      <c r="A38" s="26" t="s">
        <v>1</v>
      </c>
      <c r="B38" s="26" t="s">
        <v>31</v>
      </c>
      <c r="C38" s="26"/>
      <c r="D38" s="26"/>
      <c r="E38" s="26" t="s">
        <v>32</v>
      </c>
      <c r="F38" s="26" t="s">
        <v>6</v>
      </c>
      <c r="G38" s="26"/>
      <c r="H38" s="26" t="s">
        <v>33</v>
      </c>
    </row>
    <row r="39" spans="1:8" x14ac:dyDescent="0.25">
      <c r="A39" s="1">
        <v>1</v>
      </c>
      <c r="B39" s="39" t="s">
        <v>36</v>
      </c>
      <c r="C39" s="39"/>
      <c r="D39" s="39"/>
      <c r="E39" s="11" t="s">
        <v>12</v>
      </c>
      <c r="F39" s="37"/>
      <c r="G39" s="37"/>
      <c r="H39" s="32">
        <v>5280</v>
      </c>
    </row>
    <row r="40" spans="1:8" ht="30.75" customHeight="1" x14ac:dyDescent="0.25">
      <c r="A40" s="1">
        <v>2</v>
      </c>
      <c r="B40" s="36" t="s">
        <v>39</v>
      </c>
      <c r="C40" s="36"/>
      <c r="D40" s="36"/>
      <c r="E40" s="11" t="s">
        <v>12</v>
      </c>
      <c r="F40" s="37">
        <v>70</v>
      </c>
      <c r="G40" s="37"/>
      <c r="H40" s="32">
        <f>F40*A14</f>
        <v>630</v>
      </c>
    </row>
    <row r="41" spans="1:8" x14ac:dyDescent="0.25">
      <c r="A41" s="29">
        <v>3</v>
      </c>
      <c r="B41" s="29" t="s">
        <v>35</v>
      </c>
      <c r="C41" s="29"/>
      <c r="D41" s="29"/>
      <c r="E41" s="28" t="s">
        <v>37</v>
      </c>
      <c r="F41" s="38"/>
      <c r="G41" s="38"/>
      <c r="H41" s="33">
        <f>H31-(H40+H39)</f>
        <v>1245</v>
      </c>
    </row>
    <row r="42" spans="1:8" x14ac:dyDescent="0.25">
      <c r="B42" s="21" t="s">
        <v>34</v>
      </c>
      <c r="C42" s="1"/>
      <c r="D42" s="1"/>
      <c r="E42" s="11" t="s">
        <v>12</v>
      </c>
      <c r="H42" s="17">
        <f>H39+H40+H41</f>
        <v>7155</v>
      </c>
    </row>
    <row r="45" spans="1:8" x14ac:dyDescent="0.25">
      <c r="B45" s="1" t="s">
        <v>14</v>
      </c>
    </row>
    <row r="46" spans="1:8" x14ac:dyDescent="0.25">
      <c r="B46" s="1" t="s">
        <v>19</v>
      </c>
    </row>
    <row r="47" spans="1:8" x14ac:dyDescent="0.25">
      <c r="B47" s="1" t="s">
        <v>23</v>
      </c>
    </row>
    <row r="48" spans="1:8" x14ac:dyDescent="0.25">
      <c r="B48" s="1" t="s">
        <v>27</v>
      </c>
    </row>
    <row r="49" spans="3:8" x14ac:dyDescent="0.25">
      <c r="C49" s="1"/>
      <c r="D49" s="1"/>
      <c r="E49" s="1"/>
      <c r="F49" s="1"/>
      <c r="G49" s="1"/>
      <c r="H49" s="1"/>
    </row>
  </sheetData>
  <mergeCells count="21">
    <mergeCell ref="E1:H1"/>
    <mergeCell ref="E2:H2"/>
    <mergeCell ref="E3:H3"/>
    <mergeCell ref="E4:H4"/>
    <mergeCell ref="A6:H6"/>
    <mergeCell ref="A16:H16"/>
    <mergeCell ref="A18:H18"/>
    <mergeCell ref="A20:H20"/>
    <mergeCell ref="A22:H22"/>
    <mergeCell ref="A9:H9"/>
    <mergeCell ref="A8:H8"/>
    <mergeCell ref="A10:H10"/>
    <mergeCell ref="A11:H11"/>
    <mergeCell ref="A12:H12"/>
    <mergeCell ref="B7:I7"/>
    <mergeCell ref="A15:H15"/>
    <mergeCell ref="B40:D40"/>
    <mergeCell ref="F39:G39"/>
    <mergeCell ref="F40:G40"/>
    <mergeCell ref="F41:G41"/>
    <mergeCell ref="B39:D39"/>
  </mergeCells>
  <pageMargins left="0.54" right="0" top="0.74803149606299213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OH_Polija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Dace Tauriņa</cp:lastModifiedBy>
  <cp:lastPrinted>2023-07-17T10:07:39Z</cp:lastPrinted>
  <dcterms:created xsi:type="dcterms:W3CDTF">2017-09-05T07:33:05Z</dcterms:created>
  <dcterms:modified xsi:type="dcterms:W3CDTF">2023-07-31T11:18:12Z</dcterms:modified>
</cp:coreProperties>
</file>